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oudconvert\server\files\tasks\bec91580-a5a4-4914-b8b1-8dc6f40646e5\"/>
    </mc:Choice>
  </mc:AlternateContent>
  <xr:revisionPtr revIDLastSave="0" documentId="8_{00DEF450-57FB-485E-9B8F-F95185F6BAEF}" xr6:coauthVersionLast="47" xr6:coauthVersionMax="47" xr10:uidLastSave="{00000000-0000-0000-0000-000000000000}"/>
  <bookViews>
    <workbookView xWindow="1560" yWindow="1560" windowWidth="11520" windowHeight="7875" xr2:uid="{00000000-000D-0000-FFFF-FFFF00000000}"/>
  </bookViews>
  <sheets>
    <sheet name="Risk Register" sheetId="4" r:id="rId1"/>
    <sheet name="Risk Stats" sheetId="10" r:id="rId2"/>
    <sheet name="RiskMatrix" sheetId="8" r:id="rId3"/>
    <sheet name="Definition Tables" sheetId="7" r:id="rId4"/>
  </sheets>
  <definedNames>
    <definedName name="DescConsequence">TableConseq[Cons-Desc]</definedName>
    <definedName name="DescLikelihood">TableProb[Like-Desc]</definedName>
    <definedName name="_xlnm.Print_Area" localSheetId="0">'Risk Register'!$A$1:$P$9</definedName>
    <definedName name="_xlnm.Print_Area" localSheetId="2">RiskMatrix!$B$2:$H$14</definedName>
    <definedName name="ReviewFreq">'Definition Tables'!$L$1</definedName>
    <definedName name="rExtreme">'Definition Tables'!$R$6</definedName>
    <definedName name="rHigh">'Definition Tables'!$J$26</definedName>
    <definedName name="RIOCatSt">TableRIO[[#Headers],[SOURCE]]</definedName>
    <definedName name="RIOLevel">TableRisk[RIO Level]</definedName>
    <definedName name="RIOType">TableRIO[SOURCE]</definedName>
    <definedName name="RiskCategory">TableRiskCategories[Business Risk Category]</definedName>
    <definedName name="RiskCatSt">TableRiskCategories[[#Headers],[Business Risk Category]]</definedName>
    <definedName name="RiskLightFinal">OFFSET('Risk Register'!$P$1,0,0,RowsRISK,1)</definedName>
    <definedName name="RiskLightInit">OFFSET('Risk Register'!$N$1,0,0,RowsRISK,1)</definedName>
    <definedName name="RiskScheduled">OFFSET('Risk Register'!$Q$1,0,0,RowsRISK,1)</definedName>
    <definedName name="rLow">'Definition Tables'!$J$24</definedName>
    <definedName name="rModerate">'Definition Tables'!$J$25</definedName>
    <definedName name="RowsRIO">MATCH("End",#REF!,0)-1</definedName>
    <definedName name="RowsRISK">MATCH("End",'Risk Register'!$A:$A,0)-1</definedName>
    <definedName name="TheCompleted">OFFSET(#REF!,0,0,RowsRIO,1)</definedName>
    <definedName name="ThePresent">OFFSET(#REF!,0,0,RowsRIO,1)</definedName>
    <definedName name="TheRaised">OFFSET(#REF!,0,0,RowsRIO,1)</definedName>
    <definedName name="TheSource">OFFSET(#REF!,0,0,RowsRIO,1)</definedName>
    <definedName name="TheTrafficLight">OFFSET(#REF!,0,0,RowsRIO,1)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" i="4" l="1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2" i="4"/>
  <c r="K2" i="4" s="1"/>
  <c r="R3" i="4"/>
  <c r="G3" i="4" s="1"/>
  <c r="R4" i="4"/>
  <c r="G4" i="4" s="1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2" i="4"/>
  <c r="H23" i="7" l="1"/>
  <c r="K23" i="7"/>
  <c r="A1" i="10" l="1"/>
  <c r="Q2" i="4" l="1"/>
  <c r="Q3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A4" i="10"/>
  <c r="V18" i="4"/>
  <c r="H3" i="7"/>
  <c r="H24" i="7"/>
  <c r="D12" i="8" s="1"/>
  <c r="J26" i="7"/>
  <c r="N18" i="4" l="1"/>
  <c r="O18" i="4"/>
  <c r="P18" i="4"/>
  <c r="K24" i="7"/>
  <c r="D13" i="8" s="1"/>
  <c r="K25" i="7"/>
  <c r="E13" i="8" s="1"/>
  <c r="K26" i="7"/>
  <c r="F13" i="8" s="1"/>
  <c r="G18" i="4" l="1"/>
  <c r="U18" i="4" s="1"/>
  <c r="K3" i="4"/>
  <c r="U3" i="4" s="1"/>
  <c r="K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T2" i="4" l="1"/>
  <c r="V2" i="4" s="1"/>
  <c r="K12" i="4"/>
  <c r="U12" i="4" s="1"/>
  <c r="T12" i="4"/>
  <c r="V12" i="4" s="1"/>
  <c r="K15" i="4"/>
  <c r="U15" i="4" s="1"/>
  <c r="T15" i="4"/>
  <c r="V15" i="4" s="1"/>
  <c r="K11" i="4"/>
  <c r="U11" i="4" s="1"/>
  <c r="T11" i="4"/>
  <c r="V11" i="4" s="1"/>
  <c r="K6" i="4"/>
  <c r="U6" i="4" s="1"/>
  <c r="T6" i="4"/>
  <c r="V6" i="4" s="1"/>
  <c r="K14" i="4"/>
  <c r="U14" i="4" s="1"/>
  <c r="T14" i="4"/>
  <c r="V14" i="4" s="1"/>
  <c r="K10" i="4"/>
  <c r="U10" i="4" s="1"/>
  <c r="T10" i="4"/>
  <c r="V10" i="4" s="1"/>
  <c r="K9" i="4"/>
  <c r="U9" i="4" s="1"/>
  <c r="T9" i="4"/>
  <c r="V9" i="4" s="1"/>
  <c r="K5" i="4"/>
  <c r="U5" i="4" s="1"/>
  <c r="T5" i="4"/>
  <c r="V5" i="4" s="1"/>
  <c r="K16" i="4"/>
  <c r="U16" i="4" s="1"/>
  <c r="T16" i="4"/>
  <c r="V16" i="4" s="1"/>
  <c r="K7" i="4"/>
  <c r="U7" i="4" s="1"/>
  <c r="T7" i="4"/>
  <c r="V7" i="4" s="1"/>
  <c r="K17" i="4"/>
  <c r="U17" i="4" s="1"/>
  <c r="T17" i="4"/>
  <c r="V17" i="4" s="1"/>
  <c r="K13" i="4"/>
  <c r="U13" i="4" s="1"/>
  <c r="T13" i="4"/>
  <c r="V13" i="4" s="1"/>
  <c r="K8" i="4"/>
  <c r="U8" i="4" s="1"/>
  <c r="T8" i="4"/>
  <c r="V8" i="4" s="1"/>
  <c r="U4" i="4"/>
  <c r="T4" i="4"/>
  <c r="V4" i="4" s="1"/>
  <c r="T3" i="4"/>
  <c r="V3" i="4" s="1"/>
  <c r="H18" i="7"/>
  <c r="C4" i="8" s="1"/>
  <c r="H8" i="7"/>
  <c r="H3" i="8" s="1"/>
  <c r="G2" i="4"/>
  <c r="H17" i="7"/>
  <c r="C5" i="8" s="1"/>
  <c r="H7" i="7"/>
  <c r="I26" i="7"/>
  <c r="H16" i="7"/>
  <c r="C6" i="8" s="1"/>
  <c r="H6" i="7"/>
  <c r="F3" i="8" s="1"/>
  <c r="I25" i="7"/>
  <c r="H25" i="7" s="1"/>
  <c r="E12" i="8" s="1"/>
  <c r="H15" i="7"/>
  <c r="C7" i="8" s="1"/>
  <c r="H5" i="7"/>
  <c r="E3" i="8" s="1"/>
  <c r="H14" i="7"/>
  <c r="C8" i="8" s="1"/>
  <c r="H4" i="7"/>
  <c r="D3" i="8" s="1"/>
  <c r="G3" i="8"/>
  <c r="O2" i="4" l="1"/>
  <c r="N8" i="4"/>
  <c r="O8" i="4"/>
  <c r="P8" i="4"/>
  <c r="O17" i="4"/>
  <c r="N17" i="4"/>
  <c r="P17" i="4"/>
  <c r="N16" i="4"/>
  <c r="O16" i="4"/>
  <c r="P16" i="4"/>
  <c r="O9" i="4"/>
  <c r="N9" i="4"/>
  <c r="P9" i="4"/>
  <c r="N14" i="4"/>
  <c r="O14" i="4"/>
  <c r="P14" i="4"/>
  <c r="N11" i="4"/>
  <c r="O11" i="4"/>
  <c r="P11" i="4"/>
  <c r="O12" i="4"/>
  <c r="N12" i="4"/>
  <c r="P12" i="4"/>
  <c r="O4" i="4"/>
  <c r="N4" i="4"/>
  <c r="O13" i="4"/>
  <c r="N13" i="4"/>
  <c r="P13" i="4"/>
  <c r="N7" i="4"/>
  <c r="O7" i="4"/>
  <c r="P7" i="4"/>
  <c r="O5" i="4"/>
  <c r="N5" i="4"/>
  <c r="P5" i="4"/>
  <c r="N10" i="4"/>
  <c r="O10" i="4"/>
  <c r="P10" i="4"/>
  <c r="N6" i="4"/>
  <c r="O6" i="4"/>
  <c r="P6" i="4"/>
  <c r="N15" i="4"/>
  <c r="O15" i="4"/>
  <c r="P15" i="4"/>
  <c r="O3" i="4"/>
  <c r="P4" i="4"/>
  <c r="P3" i="4"/>
  <c r="P2" i="4"/>
  <c r="N2" i="4"/>
  <c r="N3" i="4"/>
  <c r="H26" i="7"/>
  <c r="F12" i="8" s="1"/>
  <c r="U2" i="4"/>
  <c r="F8" i="8"/>
  <c r="H4" i="8"/>
  <c r="H8" i="8"/>
  <c r="H7" i="8"/>
  <c r="E8" i="8"/>
  <c r="E4" i="8"/>
  <c r="D4" i="8"/>
  <c r="D8" i="8"/>
  <c r="D5" i="8"/>
  <c r="G6" i="8"/>
  <c r="H6" i="8"/>
  <c r="F6" i="8"/>
  <c r="E6" i="8"/>
  <c r="D6" i="8"/>
  <c r="G5" i="8"/>
  <c r="E7" i="8"/>
  <c r="G7" i="8"/>
  <c r="F7" i="8"/>
  <c r="D7" i="8"/>
  <c r="F4" i="8"/>
  <c r="F5" i="8"/>
  <c r="G8" i="8"/>
  <c r="G4" i="8"/>
  <c r="E5" i="8"/>
  <c r="H5" i="8"/>
  <c r="E14" i="10" l="1"/>
  <c r="E15" i="10"/>
  <c r="E13" i="10"/>
  <c r="B7" i="10"/>
  <c r="B5" i="10"/>
  <c r="B6" i="10"/>
  <c r="D15" i="10"/>
  <c r="B15" i="10"/>
  <c r="C15" i="10"/>
  <c r="B14" i="10"/>
  <c r="C14" i="10"/>
  <c r="D14" i="10"/>
  <c r="D13" i="10"/>
  <c r="C13" i="10"/>
  <c r="B13" i="10"/>
  <c r="C16" i="10" l="1"/>
  <c r="B8" i="10"/>
  <c r="E16" i="10"/>
  <c r="B16" i="10"/>
  <c r="D16" i="10"/>
  <c r="F14" i="10"/>
  <c r="F13" i="10"/>
  <c r="F15" i="10"/>
  <c r="F16" i="10" l="1"/>
</calcChain>
</file>

<file path=xl/sharedStrings.xml><?xml version="1.0" encoding="utf-8"?>
<sst xmlns="http://schemas.openxmlformats.org/spreadsheetml/2006/main" count="120" uniqueCount="91">
  <si>
    <t>Present</t>
  </si>
  <si>
    <t>Scheduled</t>
  </si>
  <si>
    <t>Traffic Light</t>
  </si>
  <si>
    <t>Green</t>
  </si>
  <si>
    <t>Amber</t>
  </si>
  <si>
    <t>Red</t>
  </si>
  <si>
    <t>Traffic Lights</t>
  </si>
  <si>
    <t>SOURCE</t>
  </si>
  <si>
    <t>Document Management</t>
  </si>
  <si>
    <t>External Audit</t>
  </si>
  <si>
    <t>Internal Audit</t>
  </si>
  <si>
    <t>Management Review</t>
  </si>
  <si>
    <t>Observations</t>
  </si>
  <si>
    <t>Preventive Action</t>
  </si>
  <si>
    <t>Risk</t>
  </si>
  <si>
    <t>Improvement</t>
  </si>
  <si>
    <t>Opportunity</t>
  </si>
  <si>
    <t>Priority</t>
  </si>
  <si>
    <t>Control/Mitigant</t>
  </si>
  <si>
    <t>Owner</t>
  </si>
  <si>
    <t>DESCRIPTION</t>
  </si>
  <si>
    <t>Moderate</t>
  </si>
  <si>
    <t>Risk Likelihood</t>
  </si>
  <si>
    <t>Risk Consequences</t>
  </si>
  <si>
    <t>Low</t>
  </si>
  <si>
    <t>High</t>
  </si>
  <si>
    <t>Very Low</t>
  </si>
  <si>
    <t>Very High</t>
  </si>
  <si>
    <t>FROM</t>
  </si>
  <si>
    <t>TO</t>
  </si>
  <si>
    <t>Likelihood</t>
  </si>
  <si>
    <t>Rating</t>
  </si>
  <si>
    <t>Consequence</t>
  </si>
  <si>
    <t>Risk Score</t>
  </si>
  <si>
    <t>Cons-Desc</t>
  </si>
  <si>
    <t>Like-Desc</t>
  </si>
  <si>
    <t>Risk-Desc</t>
  </si>
  <si>
    <t>Consequence (Initial)</t>
  </si>
  <si>
    <t>End</t>
  </si>
  <si>
    <t>Likelihood (Initial)</t>
  </si>
  <si>
    <t>Score</t>
  </si>
  <si>
    <t>Initial Risk Score</t>
  </si>
  <si>
    <t>Final Risk Score</t>
  </si>
  <si>
    <t>Likelihood (New)</t>
  </si>
  <si>
    <t>Consequence (New)</t>
  </si>
  <si>
    <t>New Score</t>
  </si>
  <si>
    <t>RIO Level</t>
  </si>
  <si>
    <t>Escalation</t>
  </si>
  <si>
    <t>None</t>
  </si>
  <si>
    <t>Possibly</t>
  </si>
  <si>
    <t>Definitely</t>
  </si>
  <si>
    <t>Assessment &amp; Action</t>
  </si>
  <si>
    <t>Strategic</t>
  </si>
  <si>
    <t>Decisions Concerning Your Business’ Objectives</t>
  </si>
  <si>
    <t>Compliance</t>
  </si>
  <si>
    <t>The Need To Comply With Laws, Regulations, Standards And Codes Of Practice</t>
  </si>
  <si>
    <t>Financial</t>
  </si>
  <si>
    <t>Financial Transactions, Systems And Structure Of Your Business</t>
  </si>
  <si>
    <t>Operational</t>
  </si>
  <si>
    <t>Your Operational And Administrative Procedures</t>
  </si>
  <si>
    <t>Environmental</t>
  </si>
  <si>
    <t>External Events That The Business Has Little Control Over Such Unfavourable Weather Or Economic Co</t>
  </si>
  <si>
    <t>Reputational</t>
  </si>
  <si>
    <t>The Character Or Goodwill Of The Business</t>
  </si>
  <si>
    <t>Business Risk Category</t>
  </si>
  <si>
    <t>Decription</t>
  </si>
  <si>
    <t>Last Review</t>
  </si>
  <si>
    <t>Identified Risk</t>
  </si>
  <si>
    <t>Risk Level</t>
  </si>
  <si>
    <t>Date Identified</t>
  </si>
  <si>
    <t>Initial Risk Light</t>
  </si>
  <si>
    <t>Initial Risk</t>
  </si>
  <si>
    <t>Final Risk Assessment</t>
  </si>
  <si>
    <t>RISK Categories
(add to as required)</t>
  </si>
  <si>
    <r>
      <t xml:space="preserve">RIO Categories 
</t>
    </r>
    <r>
      <rPr>
        <sz val="12"/>
        <rFont val="Century Gothic"/>
        <family val="2"/>
      </rPr>
      <t>(add to as required)</t>
    </r>
  </si>
  <si>
    <t>Risk Likelihod</t>
  </si>
  <si>
    <t>Risk Consequence</t>
  </si>
  <si>
    <t>Risk Review Frequency (Default)</t>
  </si>
  <si>
    <t>Final Risk Light</t>
  </si>
  <si>
    <t>Total</t>
  </si>
  <si>
    <t>#</t>
  </si>
  <si>
    <t xml:space="preserve"> Risk Category</t>
  </si>
  <si>
    <t>Interested parties</t>
  </si>
  <si>
    <t>Ensure interested parties register is reviewed at each management review and impement objectives and operational as needed.</t>
  </si>
  <si>
    <t>ISO 9001</t>
  </si>
  <si>
    <t>Desin and certify all branches by 30/6/17.  Managed through quality objectives</t>
  </si>
  <si>
    <t>Ray McMurrich</t>
  </si>
  <si>
    <t>No regulations or codes concerning chairs</t>
  </si>
  <si>
    <t>Compliance to relevant Statutory and Regulatory requirements for chairs</t>
  </si>
  <si>
    <t>Compliance to relevant Statutory and Regulatory requirements for WHS</t>
  </si>
  <si>
    <t>WHS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</si>
</sst>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9]dd\-mmm\-yy;@"/>
    <numFmt numFmtId="165" formatCode="0\ &quot;months&quot;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4"/>
      <name val="Century Gothic"/>
      <family val="2"/>
    </font>
    <font>
      <sz val="12"/>
      <name val="Century Gothic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6"/>
      <name val="Century Gothic"/>
      <family val="2"/>
    </font>
    <font>
      <sz val="10"/>
      <color theme="0" tint="-0.249977111117893"/>
      <name val="Arial"/>
      <family val="2"/>
    </font>
    <font>
      <b/>
      <sz val="14"/>
      <name val="Century Gothic"/>
      <family val="2"/>
    </font>
    <font>
      <b/>
      <sz val="12"/>
      <name val="Century Gothic"/>
      <family val="2"/>
    </font>
    <font>
      <b/>
      <sz val="16"/>
      <name val="Century Gothic"/>
      <family val="2"/>
    </font>
    <font>
      <b/>
      <sz val="18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  <xf numFmtId="14" fontId="0" fillId="0" borderId="0" xfId="0" applyNumberFormat="1"/>
    <xf numFmtId="14" fontId="4" fillId="0" borderId="0" xfId="0" applyNumberFormat="1" applyFont="1"/>
    <xf numFmtId="0" fontId="5" fillId="0" borderId="0" xfId="0" applyFont="1" applyAlignment="1">
      <alignment horizont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6" borderId="15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6" borderId="8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top" wrapText="1"/>
    </xf>
    <xf numFmtId="17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164" fontId="2" fillId="7" borderId="1" xfId="0" applyNumberFormat="1" applyFont="1" applyFill="1" applyBorder="1" applyAlignment="1">
      <alignment horizontal="center" vertical="top" wrapText="1"/>
    </xf>
    <xf numFmtId="17" fontId="2" fillId="7" borderId="1" xfId="0" applyNumberFormat="1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vertical="top" wrapText="1"/>
    </xf>
    <xf numFmtId="0" fontId="10" fillId="0" borderId="0" xfId="0" applyFont="1" applyAlignment="1">
      <alignment wrapText="1"/>
    </xf>
    <xf numFmtId="0" fontId="3" fillId="0" borderId="0" xfId="0" applyFont="1"/>
    <xf numFmtId="0" fontId="10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Border="1"/>
    <xf numFmtId="0" fontId="3" fillId="5" borderId="0" xfId="0" applyFont="1" applyFill="1" applyAlignment="1">
      <alignment horizontal="center"/>
    </xf>
    <xf numFmtId="0" fontId="6" fillId="0" borderId="0" xfId="0" applyFont="1"/>
    <xf numFmtId="2" fontId="3" fillId="0" borderId="0" xfId="0" applyNumberFormat="1" applyFont="1"/>
    <xf numFmtId="0" fontId="10" fillId="0" borderId="0" xfId="0" applyFont="1" applyAlignment="1">
      <alignment horizontal="center" wrapText="1"/>
    </xf>
    <xf numFmtId="165" fontId="10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1" xfId="0" applyFont="1" applyBorder="1"/>
    <xf numFmtId="1" fontId="7" fillId="0" borderId="1" xfId="0" applyNumberFormat="1" applyFont="1" applyBorder="1" applyAlignment="1">
      <alignment horizontal="center"/>
    </xf>
    <xf numFmtId="0" fontId="7" fillId="0" borderId="0" xfId="0" applyFont="1" applyBorder="1"/>
    <xf numFmtId="1" fontId="7" fillId="0" borderId="0" xfId="0" applyNumberFormat="1" applyFont="1" applyBorder="1" applyAlignment="1">
      <alignment horizontal="center"/>
    </xf>
    <xf numFmtId="0" fontId="11" fillId="0" borderId="1" xfId="0" applyFont="1" applyBorder="1"/>
    <xf numFmtId="0" fontId="7" fillId="4" borderId="1" xfId="0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8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2" fillId="0" borderId="0" xfId="0" applyFont="1"/>
    <xf numFmtId="0" fontId="3" fillId="0" borderId="0" xfId="0" applyNumberFormat="1" applyFont="1"/>
    <xf numFmtId="0" fontId="7" fillId="4" borderId="2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14" fontId="7" fillId="3" borderId="2" xfId="0" applyNumberFormat="1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8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Risk" displayName="TableRisk" ref="F22:K26" totalsRowShown="0" headerRowDxfId="24" dataDxfId="23">
  <autoFilter ref="F22:K26" xr:uid="{00000000-0009-0000-0100-000003000000}"/>
  <tableColumns count="6">
    <tableColumn id="1" xr3:uid="{00000000-0010-0000-0000-000001000000}" name="DESCRIPTION" dataDxfId="22"/>
    <tableColumn id="2" xr3:uid="{00000000-0010-0000-0000-000002000000}" name="Escalation" dataDxfId="21"/>
    <tableColumn id="5" xr3:uid="{00000000-0010-0000-0000-000005000000}" name="Risk-Desc" dataDxfId="20">
      <calculatedColumnFormula>CONCATENATE(TableRisk[[#This Row],[FROM]]," to ",TableRisk[[#This Row],[TO]])</calculatedColumnFormula>
    </tableColumn>
    <tableColumn id="6" xr3:uid="{00000000-0010-0000-0000-000006000000}" name="FROM" dataDxfId="19">
      <calculatedColumnFormula>OFFSET(#REF!,-1,1)+1</calculatedColumnFormula>
    </tableColumn>
    <tableColumn id="7" xr3:uid="{00000000-0010-0000-0000-000007000000}" name="TO" dataDxfId="18"/>
    <tableColumn id="3" xr3:uid="{00000000-0010-0000-0000-000003000000}" name="RIO Level" dataDxfId="17">
      <calculatedColumnFormula>TableRisk[[#This Row],[DESCRIPTION]]&amp;" ("&amp;TableRisk[[#This Row],[Escalation]]&amp;")"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Conseq" displayName="TableConseq" ref="F13:H18" totalsRowShown="0" headerRowDxfId="16" dataDxfId="15">
  <autoFilter ref="F13:H18" xr:uid="{00000000-0009-0000-0100-000004000000}"/>
  <tableColumns count="3">
    <tableColumn id="1" xr3:uid="{00000000-0010-0000-0100-000001000000}" name="Consequence" dataDxfId="14"/>
    <tableColumn id="2" xr3:uid="{00000000-0010-0000-0100-000002000000}" name="Rating" dataDxfId="13"/>
    <tableColumn id="3" xr3:uid="{00000000-0010-0000-0100-000003000000}" name="Cons-Desc" dataDxfId="12">
      <calculatedColumnFormula>TableConseq[[#This Row],[Rating]]&amp;" - "&amp;TableConseq[[#This Row],[Consequence]]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Prob" displayName="TableProb" ref="F2:H8" totalsRowShown="0" headerRowDxfId="11" dataDxfId="10">
  <autoFilter ref="F2:H8" xr:uid="{00000000-0009-0000-0100-000005000000}"/>
  <tableColumns count="3">
    <tableColumn id="1" xr3:uid="{00000000-0010-0000-0200-000001000000}" name="Likelihood" dataDxfId="9"/>
    <tableColumn id="2" xr3:uid="{00000000-0010-0000-0200-000002000000}" name="Rating" dataDxfId="8"/>
    <tableColumn id="3" xr3:uid="{00000000-0010-0000-0200-000003000000}" name="Like-Desc" dataDxfId="7">
      <calculatedColumnFormula>TableProb[[#This Row],[Rating]]&amp;" - "&amp;TableProb[[#This Row],[Likelihood]]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eRIO" displayName="TableRIO" ref="A2:A11" totalsRowShown="0" headerRowDxfId="6" dataDxfId="5">
  <autoFilter ref="A2:A11" xr:uid="{00000000-0009-0000-0100-000002000000}"/>
  <tableColumns count="1">
    <tableColumn id="1" xr3:uid="{00000000-0010-0000-0300-000001000000}" name="SOURCE" dataDxfId="4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TableRiskCategories" displayName="TableRiskCategories" ref="C2:D8" totalsRowShown="0" headerRowDxfId="3" dataDxfId="2">
  <autoFilter ref="C2:D8" xr:uid="{00000000-0009-0000-0100-000001000000}"/>
  <tableColumns count="2">
    <tableColumn id="1" xr3:uid="{00000000-0010-0000-0400-000001000000}" name="Business Risk Category" dataDxfId="1"/>
    <tableColumn id="2" xr3:uid="{00000000-0010-0000-0400-000002000000}" name="Decriptio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W20"/>
  <sheetViews>
    <sheetView tabSelected="1" zoomScale="60" zoomScaleNormal="6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K5" sqref="K5"/>
    </sheetView>
  </sheetViews>
  <sheetFormatPr defaultRowHeight="12.75" x14ac:dyDescent="0.2"/>
  <cols>
    <col min="1" max="1" width="6.140625" style="5" bestFit="1" customWidth="1"/>
    <col min="2" max="2" width="23.28515625" customWidth="1"/>
    <col min="3" max="3" width="42.85546875" customWidth="1"/>
    <col min="4" max="4" width="14.85546875" customWidth="1"/>
    <col min="5" max="6" width="19.28515625" customWidth="1"/>
    <col min="7" max="7" width="19.28515625" style="5" customWidth="1"/>
    <col min="8" max="8" width="43" customWidth="1"/>
    <col min="9" max="9" width="18.140625" customWidth="1"/>
    <col min="10" max="10" width="19.5703125" customWidth="1"/>
    <col min="11" max="11" width="15.85546875" bestFit="1" customWidth="1"/>
    <col min="12" max="12" width="20.28515625" customWidth="1"/>
    <col min="13" max="13" width="16.85546875" bestFit="1" customWidth="1"/>
    <col min="14" max="15" width="18.5703125" customWidth="1"/>
    <col min="16" max="16" width="15.42578125" customWidth="1"/>
    <col min="17" max="17" width="18.7109375" customWidth="1"/>
    <col min="18" max="18" width="12.7109375" customWidth="1"/>
    <col min="19" max="20" width="13.140625" customWidth="1"/>
    <col min="21" max="22" width="18.7109375" customWidth="1"/>
    <col min="23" max="23" width="13.85546875" customWidth="1"/>
  </cols>
  <sheetData>
    <row r="1" spans="1:23" s="4" customFormat="1" ht="54" x14ac:dyDescent="0.2">
      <c r="A1" s="9" t="s">
        <v>80</v>
      </c>
      <c r="B1" s="9" t="s">
        <v>81</v>
      </c>
      <c r="C1" s="9" t="s">
        <v>67</v>
      </c>
      <c r="D1" s="9" t="s">
        <v>69</v>
      </c>
      <c r="E1" s="9" t="s">
        <v>39</v>
      </c>
      <c r="F1" s="9" t="s">
        <v>37</v>
      </c>
      <c r="G1" s="9" t="s">
        <v>40</v>
      </c>
      <c r="H1" s="9" t="s">
        <v>18</v>
      </c>
      <c r="I1" s="9" t="s">
        <v>43</v>
      </c>
      <c r="J1" s="9" t="s">
        <v>44</v>
      </c>
      <c r="K1" s="9" t="s">
        <v>45</v>
      </c>
      <c r="L1" s="9" t="s">
        <v>19</v>
      </c>
      <c r="M1" s="9" t="s">
        <v>66</v>
      </c>
      <c r="N1" s="9" t="s">
        <v>70</v>
      </c>
      <c r="O1" s="9" t="s">
        <v>78</v>
      </c>
      <c r="P1" s="9" t="s">
        <v>2</v>
      </c>
      <c r="Q1" s="9" t="s">
        <v>1</v>
      </c>
      <c r="R1" s="9" t="s">
        <v>41</v>
      </c>
      <c r="S1" s="9" t="s">
        <v>42</v>
      </c>
      <c r="T1" s="9" t="s">
        <v>33</v>
      </c>
      <c r="U1" s="9" t="s">
        <v>68</v>
      </c>
      <c r="V1" s="9" t="s">
        <v>0</v>
      </c>
      <c r="W1" s="9" t="s">
        <v>17</v>
      </c>
    </row>
    <row r="2" spans="1:23" ht="54" x14ac:dyDescent="0.2">
      <c r="A2" s="2">
        <v>1</v>
      </c>
      <c r="B2" s="26" t="s">
        <v>52</v>
      </c>
      <c r="C2" s="26" t="s">
        <v>84</v>
      </c>
      <c r="D2" s="27">
        <v>42675</v>
      </c>
      <c r="E2" s="10">
        <v>3</v>
      </c>
      <c r="F2" s="10">
        <v>5</v>
      </c>
      <c r="G2" s="2" t="str">
        <f ca="1">IF(R2&lt;&gt;"",OFFSET(TableRisk[[#Headers],[DESCRIPTION]],IFERROR(MATCH(R2-1,TableRisk[TO],1),0)+1,0),"")</f>
        <v>High</v>
      </c>
      <c r="H2" s="26" t="s">
        <v>85</v>
      </c>
      <c r="I2" s="10">
        <v>5</v>
      </c>
      <c r="J2" s="10">
        <v>2</v>
      </c>
      <c r="K2" s="2" t="str">
        <f ca="1">IF(S2&lt;&gt;"",OFFSET(TableRisk[[#Headers],[DESCRIPTION]],IFERROR(MATCH(S2-1,TableRisk[TO],1),0)+1,0),"")</f>
        <v>Moderate</v>
      </c>
      <c r="L2" s="26" t="s">
        <v>86</v>
      </c>
      <c r="M2" s="27">
        <v>42705</v>
      </c>
      <c r="N2" s="34" t="str">
        <f ca="1">IF(V2,IF(R2&gt;='Definition Tables'!$I$26,"RED",IF(R2&gt;='Definition Tables'!$I$25,"AMBER",IF(R2&gt;='Definition Tables'!$I$24,"GREEN",""))),"")</f>
        <v>RED</v>
      </c>
      <c r="O2" s="34" t="str">
        <f ca="1">IF(V2,IF(S2="","",IF(S2&gt;='Definition Tables'!$I$26,"RED",IF(S2&gt;='Definition Tables'!$I$25,"AMBER",IF(S2&gt;='Definition Tables'!$I$24,"GREEN",IF(S2&gt;='Definition Tables'!$I$23,"NONE",""))))),"")</f>
        <v>AMBER</v>
      </c>
      <c r="P2" s="34" t="str">
        <f ca="1">IF(V2,IF(T2&gt;='Definition Tables'!$I$26,"RED",IF(T2&gt;='Definition Tables'!$I$25,"AMBER",IF(T2&gt;='Definition Tables'!$I$24,"GREEN",IF(T2&gt;='Definition Tables'!$I$23,"NONE","")))),"")</f>
        <v>AMBER</v>
      </c>
      <c r="Q2" s="35">
        <f>IF(M2&lt;&gt;"",EOMONTH(M2,ReviewFreq),"")</f>
        <v>42916</v>
      </c>
      <c r="R2" s="36">
        <f>IF(AND(F2&lt;&gt;"",E2&lt;&gt;""),F2*E2,"")</f>
        <v>15</v>
      </c>
      <c r="S2" s="36">
        <f>IF(AND(J2&lt;&gt;"",I2&lt;&gt;""),J2*I2,"")</f>
        <v>10</v>
      </c>
      <c r="T2" s="36">
        <f>IF(S2="",R2,S2)</f>
        <v>10</v>
      </c>
      <c r="U2" s="35" t="str">
        <f ca="1">IF(K2="",G2,K2)</f>
        <v>Moderate</v>
      </c>
      <c r="V2" s="35" t="b">
        <f t="shared" ref="V2:V9" si="0">AND(B2&lt;&gt;"",T2&lt;&gt;"")</f>
        <v>1</v>
      </c>
      <c r="W2" s="26"/>
    </row>
    <row r="3" spans="1:23" ht="54" x14ac:dyDescent="0.2">
      <c r="A3" s="2">
        <v>2</v>
      </c>
      <c r="B3" s="26" t="s">
        <v>54</v>
      </c>
      <c r="C3" s="26" t="s">
        <v>88</v>
      </c>
      <c r="D3" s="27">
        <v>42675</v>
      </c>
      <c r="E3" s="10">
        <v>2</v>
      </c>
      <c r="F3" s="10">
        <v>1</v>
      </c>
      <c r="G3" s="2" t="str">
        <f ca="1">IF(R3&lt;&gt;"",OFFSET(TableRisk[[#Headers],[DESCRIPTION]],IFERROR(MATCH(R3-1,TableRisk[TO],1),0)+1,0),"")</f>
        <v>Low</v>
      </c>
      <c r="H3" s="26" t="s">
        <v>87</v>
      </c>
      <c r="I3" s="10">
        <v>1</v>
      </c>
      <c r="J3" s="10">
        <v>1</v>
      </c>
      <c r="K3" s="2" t="str">
        <f ca="1">IF(S3&lt;&gt;"",OFFSET(TableRisk[[#Headers],[DESCRIPTION]],IFERROR(MATCH(S3-1,TableRisk[TO],1),0)+1,0),"")</f>
        <v>Low</v>
      </c>
      <c r="L3" s="26" t="s">
        <v>86</v>
      </c>
      <c r="M3" s="27">
        <v>42705</v>
      </c>
      <c r="N3" s="34" t="str">
        <f ca="1">IF(V3,IF(R3&gt;='Definition Tables'!$I$26,"RED",IF(R3&gt;='Definition Tables'!$I$25,"AMBER",IF(R3&gt;='Definition Tables'!$I$24,"GREEN",""))),"")</f>
        <v>GREEN</v>
      </c>
      <c r="O3" s="34" t="str">
        <f ca="1">IF(V3,IF(S3="","",IF(S3&gt;='Definition Tables'!$I$26,"RED",IF(S3&gt;='Definition Tables'!$I$25,"AMBER",IF(S3&gt;='Definition Tables'!$I$24,"GREEN",IF(S3&gt;='Definition Tables'!$I$23,"NONE",""))))),"")</f>
        <v>GREEN</v>
      </c>
      <c r="P3" s="34" t="str">
        <f ca="1">IF(V3,IF(T3&gt;='Definition Tables'!$I$26,"RED",IF(T3&gt;='Definition Tables'!$I$25,"AMBER",IF(T3&gt;='Definition Tables'!$I$24,"GREEN",IF(T3&gt;='Definition Tables'!$I$23,"NONE","")))),"")</f>
        <v>GREEN</v>
      </c>
      <c r="Q3" s="35">
        <f t="shared" ref="Q3:Q9" si="1">IF(M3&lt;&gt;"",EOMONTH(M3,6),"")</f>
        <v>42916</v>
      </c>
      <c r="R3" s="36">
        <f t="shared" ref="R3:R9" si="2">IF(AND(F3&lt;&gt;"",E3&lt;&gt;""),F3*E3,"")</f>
        <v>2</v>
      </c>
      <c r="S3" s="36">
        <f t="shared" ref="S3:S9" si="3">IF(AND(J3&lt;&gt;"",I3&lt;&gt;""),J3*I3,"")</f>
        <v>1</v>
      </c>
      <c r="T3" s="36">
        <f t="shared" ref="T3:T9" si="4">IF(S3="",R3,S3)</f>
        <v>1</v>
      </c>
      <c r="U3" s="35" t="str">
        <f t="shared" ref="U3:U9" ca="1" si="5">IF(K3="",G3,K3)</f>
        <v>Low</v>
      </c>
      <c r="V3" s="35" t="b">
        <f t="shared" si="0"/>
        <v>1</v>
      </c>
      <c r="W3" s="26"/>
    </row>
    <row r="4" spans="1:23" ht="90" x14ac:dyDescent="0.2">
      <c r="A4" s="2">
        <v>3</v>
      </c>
      <c r="B4" s="26" t="s">
        <v>58</v>
      </c>
      <c r="C4" s="26" t="s">
        <v>82</v>
      </c>
      <c r="D4" s="27">
        <v>42675</v>
      </c>
      <c r="E4" s="10">
        <v>5</v>
      </c>
      <c r="F4" s="10">
        <v>2</v>
      </c>
      <c r="G4" s="2" t="str">
        <f ca="1">IF(R4&lt;&gt;"",OFFSET(TableRisk[[#Headers],[DESCRIPTION]],IFERROR(MATCH(R4-1,TableRisk[TO],1),0)+1,0),"")</f>
        <v>Moderate</v>
      </c>
      <c r="H4" s="26" t="s">
        <v>83</v>
      </c>
      <c r="I4" s="10">
        <v>5</v>
      </c>
      <c r="J4" s="10">
        <v>1</v>
      </c>
      <c r="K4" s="2" t="str">
        <f ca="1">IF(S4&lt;&gt;"",OFFSET(TableRisk[[#Headers],[DESCRIPTION]],IFERROR(MATCH(S4-1,TableRisk[TO],1),0)+1,0),"")</f>
        <v>Low</v>
      </c>
      <c r="L4" s="26" t="s">
        <v>86</v>
      </c>
      <c r="M4" s="27">
        <v>42705</v>
      </c>
      <c r="N4" s="34" t="str">
        <f ca="1">IF(V4,IF(R4&gt;='Definition Tables'!$I$26,"RED",IF(R4&gt;='Definition Tables'!$I$25,"AMBER",IF(R4&gt;='Definition Tables'!$I$24,"GREEN",""))),"")</f>
        <v>AMBER</v>
      </c>
      <c r="O4" s="34" t="str">
        <f ca="1">IF(V4,IF(S4="","",IF(S4&gt;='Definition Tables'!$I$26,"RED",IF(S4&gt;='Definition Tables'!$I$25,"AMBER",IF(S4&gt;='Definition Tables'!$I$24,"GREEN",IF(S4&gt;='Definition Tables'!$I$23,"NONE",""))))),"")</f>
        <v>GREEN</v>
      </c>
      <c r="P4" s="34" t="str">
        <f ca="1">IF(V4,IF(T4&gt;='Definition Tables'!$I$26,"RED",IF(T4&gt;='Definition Tables'!$I$25,"AMBER",IF(T4&gt;='Definition Tables'!$I$24,"GREEN",IF(T4&gt;='Definition Tables'!$I$23,"NONE","")))),"")</f>
        <v>GREEN</v>
      </c>
      <c r="Q4" s="35">
        <f t="shared" si="1"/>
        <v>42916</v>
      </c>
      <c r="R4" s="36">
        <f t="shared" si="2"/>
        <v>10</v>
      </c>
      <c r="S4" s="36">
        <f t="shared" si="3"/>
        <v>5</v>
      </c>
      <c r="T4" s="36">
        <f t="shared" si="4"/>
        <v>5</v>
      </c>
      <c r="U4" s="35" t="str">
        <f t="shared" ca="1" si="5"/>
        <v>Low</v>
      </c>
      <c r="V4" s="35" t="b">
        <f t="shared" si="0"/>
        <v>1</v>
      </c>
      <c r="W4" s="26"/>
    </row>
    <row r="5" spans="1:23" ht="54" x14ac:dyDescent="0.2">
      <c r="A5" s="2">
        <v>4</v>
      </c>
      <c r="B5" s="26" t="s">
        <v>54</v>
      </c>
      <c r="C5" s="26" t="s">
        <v>89</v>
      </c>
      <c r="D5" s="27">
        <v>42644</v>
      </c>
      <c r="E5" s="10">
        <v>5</v>
      </c>
      <c r="F5" s="10">
        <v>4</v>
      </c>
      <c r="G5" s="2" t="str">
        <f ca="1">IF(R5&lt;&gt;"",OFFSET(TableRisk[[#Headers],[DESCRIPTION]],IFERROR(MATCH(R5-1,TableRisk[TO],1),0)+1,0),"")</f>
        <v>High</v>
      </c>
      <c r="H5" s="26" t="s">
        <v>90</v>
      </c>
      <c r="I5" s="10">
        <v>3</v>
      </c>
      <c r="J5" s="10">
        <v>3</v>
      </c>
      <c r="K5" s="2" t="str">
        <f ca="1">IF(S5&lt;&gt;"",OFFSET(TableRisk[[#Headers],[DESCRIPTION]],IFERROR(MATCH(S5-1,TableRisk[TO],1),0)+1,0),"")</f>
        <v>Moderate</v>
      </c>
      <c r="L5" s="26" t="s">
        <v>86</v>
      </c>
      <c r="M5" s="27">
        <v>42705</v>
      </c>
      <c r="N5" s="34" t="str">
        <f ca="1">IF(V5,IF(R5&gt;='Definition Tables'!$I$26,"RED",IF(R5&gt;='Definition Tables'!$I$25,"AMBER",IF(R5&gt;='Definition Tables'!$I$24,"GREEN",""))),"")</f>
        <v>RED</v>
      </c>
      <c r="O5" s="34" t="str">
        <f ca="1">IF(V5,IF(S5="","",IF(S5&gt;='Definition Tables'!$I$26,"RED",IF(S5&gt;='Definition Tables'!$I$25,"AMBER",IF(S5&gt;='Definition Tables'!$I$24,"GREEN",IF(S5&gt;='Definition Tables'!$I$23,"NONE",""))))),"")</f>
        <v>AMBER</v>
      </c>
      <c r="P5" s="34" t="str">
        <f ca="1">IF(V5,IF(T5&gt;='Definition Tables'!$I$26,"RED",IF(T5&gt;='Definition Tables'!$I$25,"AMBER",IF(T5&gt;='Definition Tables'!$I$24,"GREEN",IF(T5&gt;='Definition Tables'!$I$23,"NONE","")))),"")</f>
        <v>AMBER</v>
      </c>
      <c r="Q5" s="35">
        <f t="shared" si="1"/>
        <v>42916</v>
      </c>
      <c r="R5" s="36">
        <f t="shared" si="2"/>
        <v>20</v>
      </c>
      <c r="S5" s="36">
        <f t="shared" si="3"/>
        <v>9</v>
      </c>
      <c r="T5" s="36">
        <f t="shared" si="4"/>
        <v>9</v>
      </c>
      <c r="U5" s="35" t="str">
        <f t="shared" ca="1" si="5"/>
        <v>Moderate</v>
      </c>
      <c r="V5" s="35" t="b">
        <f t="shared" si="0"/>
        <v>1</v>
      </c>
      <c r="W5" s="26"/>
    </row>
    <row r="6" spans="1:23" ht="18" x14ac:dyDescent="0.2">
      <c r="A6" s="2"/>
      <c r="B6" s="26"/>
      <c r="C6" s="26"/>
      <c r="D6" s="27"/>
      <c r="E6" s="10"/>
      <c r="F6" s="10"/>
      <c r="G6" s="2" t="str">
        <f ca="1">IF(R6&lt;&gt;"",OFFSET(TableRisk[[#Headers],[DESCRIPTION]],IFERROR(MATCH(R6-1,TableRisk[TO],1),0)+1,0),"")</f>
        <v/>
      </c>
      <c r="H6" s="26"/>
      <c r="I6" s="10"/>
      <c r="J6" s="10"/>
      <c r="K6" s="2" t="str">
        <f ca="1">IF(S6&lt;&gt;"",OFFSET(TableRisk[[#Headers],[DESCRIPTION]],IFERROR(MATCH(S6-1,TableRisk[TO],1),0)+1,0),"")</f>
        <v/>
      </c>
      <c r="L6" s="26"/>
      <c r="M6" s="26"/>
      <c r="N6" s="34" t="str">
        <f>IF(V6,IF(R6&gt;='Definition Tables'!$I$26,"RED",IF(R6&gt;='Definition Tables'!$I$25,"AMBER",IF(R6&gt;='Definition Tables'!$I$24,"GREEN",""))),"")</f>
        <v/>
      </c>
      <c r="O6" s="34" t="str">
        <f>IF(V6,IF(S6="","",IF(S6&gt;='Definition Tables'!$I$26,"RED",IF(S6&gt;='Definition Tables'!$I$25,"AMBER",IF(S6&gt;='Definition Tables'!$I$24,"GREEN",IF(S6&gt;='Definition Tables'!$I$23,"NONE",""))))),"")</f>
        <v/>
      </c>
      <c r="P6" s="34" t="str">
        <f>IF(V6,IF(T6&gt;='Definition Tables'!$I$26,"RED",IF(T6&gt;='Definition Tables'!$I$25,"AMBER",IF(T6&gt;='Definition Tables'!$I$24,"GREEN",IF(T6&gt;='Definition Tables'!$I$23,"NONE","")))),"")</f>
        <v/>
      </c>
      <c r="Q6" s="35" t="str">
        <f t="shared" si="1"/>
        <v/>
      </c>
      <c r="R6" s="36" t="str">
        <f t="shared" si="2"/>
        <v/>
      </c>
      <c r="S6" s="36" t="str">
        <f t="shared" si="3"/>
        <v/>
      </c>
      <c r="T6" s="36" t="str">
        <f t="shared" si="4"/>
        <v/>
      </c>
      <c r="U6" s="35" t="str">
        <f t="shared" ca="1" si="5"/>
        <v/>
      </c>
      <c r="V6" s="35" t="b">
        <f t="shared" si="0"/>
        <v>0</v>
      </c>
      <c r="W6" s="26"/>
    </row>
    <row r="7" spans="1:23" ht="18" x14ac:dyDescent="0.2">
      <c r="A7" s="2"/>
      <c r="B7" s="26"/>
      <c r="C7" s="26"/>
      <c r="D7" s="27"/>
      <c r="E7" s="10"/>
      <c r="F7" s="10"/>
      <c r="G7" s="2" t="str">
        <f ca="1">IF(R7&lt;&gt;"",OFFSET(TableRisk[[#Headers],[DESCRIPTION]],IFERROR(MATCH(R7-1,TableRisk[TO],1),0)+1,0),"")</f>
        <v/>
      </c>
      <c r="H7" s="26"/>
      <c r="I7" s="10"/>
      <c r="J7" s="10"/>
      <c r="K7" s="2" t="str">
        <f ca="1">IF(S7&lt;&gt;"",OFFSET(TableRisk[[#Headers],[DESCRIPTION]],IFERROR(MATCH(S7-1,TableRisk[TO],1),0)+1,0),"")</f>
        <v/>
      </c>
      <c r="L7" s="26"/>
      <c r="M7" s="26"/>
      <c r="N7" s="34" t="str">
        <f>IF(V7,IF(R7&gt;='Definition Tables'!$I$26,"RED",IF(R7&gt;='Definition Tables'!$I$25,"AMBER",IF(R7&gt;='Definition Tables'!$I$24,"GREEN",""))),"")</f>
        <v/>
      </c>
      <c r="O7" s="34" t="str">
        <f>IF(V7,IF(S7="","",IF(S7&gt;='Definition Tables'!$I$26,"RED",IF(S7&gt;='Definition Tables'!$I$25,"AMBER",IF(S7&gt;='Definition Tables'!$I$24,"GREEN",IF(S7&gt;='Definition Tables'!$I$23,"NONE",""))))),"")</f>
        <v/>
      </c>
      <c r="P7" s="34" t="str">
        <f>IF(V7,IF(T7&gt;='Definition Tables'!$I$26,"RED",IF(T7&gt;='Definition Tables'!$I$25,"AMBER",IF(T7&gt;='Definition Tables'!$I$24,"GREEN",IF(T7&gt;='Definition Tables'!$I$23,"NONE","")))),"")</f>
        <v/>
      </c>
      <c r="Q7" s="35" t="str">
        <f t="shared" si="1"/>
        <v/>
      </c>
      <c r="R7" s="36" t="str">
        <f t="shared" si="2"/>
        <v/>
      </c>
      <c r="S7" s="36" t="str">
        <f t="shared" si="3"/>
        <v/>
      </c>
      <c r="T7" s="36" t="str">
        <f t="shared" si="4"/>
        <v/>
      </c>
      <c r="U7" s="35" t="str">
        <f t="shared" ca="1" si="5"/>
        <v/>
      </c>
      <c r="V7" s="35" t="b">
        <f t="shared" si="0"/>
        <v>0</v>
      </c>
      <c r="W7" s="26"/>
    </row>
    <row r="8" spans="1:23" ht="18" x14ac:dyDescent="0.2">
      <c r="A8" s="2"/>
      <c r="B8" s="26"/>
      <c r="C8" s="26"/>
      <c r="D8" s="27"/>
      <c r="E8" s="10"/>
      <c r="F8" s="10"/>
      <c r="G8" s="2" t="str">
        <f ca="1">IF(R8&lt;&gt;"",OFFSET(TableRisk[[#Headers],[DESCRIPTION]],IFERROR(MATCH(R8-1,TableRisk[TO],1),0)+1,0),"")</f>
        <v/>
      </c>
      <c r="H8" s="26"/>
      <c r="I8" s="10"/>
      <c r="J8" s="10"/>
      <c r="K8" s="2" t="str">
        <f ca="1">IF(S8&lt;&gt;"",OFFSET(TableRisk[[#Headers],[DESCRIPTION]],IFERROR(MATCH(S8-1,TableRisk[TO],1),0)+1,0),"")</f>
        <v/>
      </c>
      <c r="L8" s="26"/>
      <c r="M8" s="26"/>
      <c r="N8" s="34" t="str">
        <f>IF(V8,IF(R8&gt;='Definition Tables'!$I$26,"RED",IF(R8&gt;='Definition Tables'!$I$25,"AMBER",IF(R8&gt;='Definition Tables'!$I$24,"GREEN",""))),"")</f>
        <v/>
      </c>
      <c r="O8" s="34" t="str">
        <f>IF(V8,IF(S8="","",IF(S8&gt;='Definition Tables'!$I$26,"RED",IF(S8&gt;='Definition Tables'!$I$25,"AMBER",IF(S8&gt;='Definition Tables'!$I$24,"GREEN",IF(S8&gt;='Definition Tables'!$I$23,"NONE",""))))),"")</f>
        <v/>
      </c>
      <c r="P8" s="34" t="str">
        <f>IF(V8,IF(T8&gt;='Definition Tables'!$I$26,"RED",IF(T8&gt;='Definition Tables'!$I$25,"AMBER",IF(T8&gt;='Definition Tables'!$I$24,"GREEN",IF(T8&gt;='Definition Tables'!$I$23,"NONE","")))),"")</f>
        <v/>
      </c>
      <c r="Q8" s="35" t="str">
        <f t="shared" si="1"/>
        <v/>
      </c>
      <c r="R8" s="36" t="str">
        <f t="shared" si="2"/>
        <v/>
      </c>
      <c r="S8" s="36" t="str">
        <f t="shared" si="3"/>
        <v/>
      </c>
      <c r="T8" s="36" t="str">
        <f t="shared" si="4"/>
        <v/>
      </c>
      <c r="U8" s="35" t="str">
        <f t="shared" ca="1" si="5"/>
        <v/>
      </c>
      <c r="V8" s="35" t="b">
        <f t="shared" si="0"/>
        <v>0</v>
      </c>
      <c r="W8" s="26"/>
    </row>
    <row r="9" spans="1:23" ht="18" x14ac:dyDescent="0.2">
      <c r="A9" s="2"/>
      <c r="B9" s="26"/>
      <c r="C9" s="26"/>
      <c r="D9" s="27"/>
      <c r="E9" s="10"/>
      <c r="F9" s="10"/>
      <c r="G9" s="2" t="str">
        <f ca="1">IF(R9&lt;&gt;"",OFFSET(TableRisk[[#Headers],[DESCRIPTION]],IFERROR(MATCH(R9-1,TableRisk[TO],1),0)+1,0),"")</f>
        <v/>
      </c>
      <c r="H9" s="26"/>
      <c r="I9" s="10"/>
      <c r="J9" s="10"/>
      <c r="K9" s="2" t="str">
        <f ca="1">IF(S9&lt;&gt;"",OFFSET(TableRisk[[#Headers],[DESCRIPTION]],IFERROR(MATCH(S9-1,TableRisk[TO],1),0)+1,0),"")</f>
        <v/>
      </c>
      <c r="L9" s="26"/>
      <c r="M9" s="26"/>
      <c r="N9" s="34" t="str">
        <f>IF(V9,IF(R9&gt;='Definition Tables'!$I$26,"RED",IF(R9&gt;='Definition Tables'!$I$25,"AMBER",IF(R9&gt;='Definition Tables'!$I$24,"GREEN",""))),"")</f>
        <v/>
      </c>
      <c r="O9" s="34" t="str">
        <f>IF(V9,IF(S9="","",IF(S9&gt;='Definition Tables'!$I$26,"RED",IF(S9&gt;='Definition Tables'!$I$25,"AMBER",IF(S9&gt;='Definition Tables'!$I$24,"GREEN",IF(S9&gt;='Definition Tables'!$I$23,"NONE",""))))),"")</f>
        <v/>
      </c>
      <c r="P9" s="34" t="str">
        <f>IF(V9,IF(T9&gt;='Definition Tables'!$I$26,"RED",IF(T9&gt;='Definition Tables'!$I$25,"AMBER",IF(T9&gt;='Definition Tables'!$I$24,"GREEN",IF(T9&gt;='Definition Tables'!$I$23,"NONE","")))),"")</f>
        <v/>
      </c>
      <c r="Q9" s="35" t="str">
        <f t="shared" si="1"/>
        <v/>
      </c>
      <c r="R9" s="36" t="str">
        <f t="shared" si="2"/>
        <v/>
      </c>
      <c r="S9" s="36" t="str">
        <f t="shared" si="3"/>
        <v/>
      </c>
      <c r="T9" s="36" t="str">
        <f t="shared" si="4"/>
        <v/>
      </c>
      <c r="U9" s="35" t="str">
        <f t="shared" ca="1" si="5"/>
        <v/>
      </c>
      <c r="V9" s="35" t="b">
        <f t="shared" si="0"/>
        <v>0</v>
      </c>
      <c r="W9" s="26"/>
    </row>
    <row r="10" spans="1:23" ht="18" x14ac:dyDescent="0.2">
      <c r="A10" s="2"/>
      <c r="B10" s="26"/>
      <c r="C10" s="26"/>
      <c r="D10" s="27"/>
      <c r="E10" s="10"/>
      <c r="F10" s="10"/>
      <c r="G10" s="2" t="str">
        <f ca="1">IF(R10&lt;&gt;"",OFFSET(TableRisk[[#Headers],[DESCRIPTION]],IFERROR(MATCH(R10-1,TableRisk[TO],1),0)+1,0),"")</f>
        <v/>
      </c>
      <c r="H10" s="26"/>
      <c r="I10" s="10"/>
      <c r="J10" s="10"/>
      <c r="K10" s="2" t="str">
        <f ca="1">IF(S10&lt;&gt;"",OFFSET(TableRisk[[#Headers],[DESCRIPTION]],IFERROR(MATCH(S10-1,TableRisk[TO],1),0)+1,0),"")</f>
        <v/>
      </c>
      <c r="L10" s="26"/>
      <c r="M10" s="26"/>
      <c r="N10" s="34" t="str">
        <f>IF(V10,IF(R10&gt;='Definition Tables'!$I$26,"RED",IF(R10&gt;='Definition Tables'!$I$25,"AMBER",IF(R10&gt;='Definition Tables'!$I$24,"GREEN",""))),"")</f>
        <v/>
      </c>
      <c r="O10" s="34" t="str">
        <f>IF(V10,IF(S10="","",IF(S10&gt;='Definition Tables'!$I$26,"RED",IF(S10&gt;='Definition Tables'!$I$25,"AMBER",IF(S10&gt;='Definition Tables'!$I$24,"GREEN",IF(S10&gt;='Definition Tables'!$I$23,"NONE",""))))),"")</f>
        <v/>
      </c>
      <c r="P10" s="34" t="str">
        <f>IF(V10,IF(T10&gt;='Definition Tables'!$I$26,"RED",IF(T10&gt;='Definition Tables'!$I$25,"AMBER",IF(T10&gt;='Definition Tables'!$I$24,"GREEN",IF(T10&gt;='Definition Tables'!$I$23,"NONE","")))),"")</f>
        <v/>
      </c>
      <c r="Q10" s="35" t="str">
        <f t="shared" ref="Q10:Q18" si="6">IF(M10&lt;&gt;"",EOMONTH(M10,6),"")</f>
        <v/>
      </c>
      <c r="R10" s="36" t="str">
        <f t="shared" ref="R10:R17" si="7">IF(AND(F10&lt;&gt;"",E10&lt;&gt;""),F10*E10,"")</f>
        <v/>
      </c>
      <c r="S10" s="36" t="str">
        <f t="shared" ref="S10:S18" si="8">IF(AND(J10&lt;&gt;"",I10&lt;&gt;""),J10*I10,"")</f>
        <v/>
      </c>
      <c r="T10" s="36" t="str">
        <f t="shared" ref="T10:T17" si="9">IF(S10="",R10,S10)</f>
        <v/>
      </c>
      <c r="U10" s="35" t="str">
        <f t="shared" ref="U10:U18" ca="1" si="10">IF(K10="",G10,K10)</f>
        <v/>
      </c>
      <c r="V10" s="35" t="b">
        <f t="shared" ref="V10:V18" si="11">AND(B10&lt;&gt;"",T10&lt;&gt;"")</f>
        <v>0</v>
      </c>
      <c r="W10" s="26"/>
    </row>
    <row r="11" spans="1:23" ht="18" x14ac:dyDescent="0.2">
      <c r="A11" s="2"/>
      <c r="B11" s="26"/>
      <c r="C11" s="26"/>
      <c r="D11" s="27"/>
      <c r="E11" s="10"/>
      <c r="F11" s="10"/>
      <c r="G11" s="2" t="str">
        <f ca="1">IF(R11&lt;&gt;"",OFFSET(TableRisk[[#Headers],[DESCRIPTION]],IFERROR(MATCH(R11-1,TableRisk[TO],1),0)+1,0),"")</f>
        <v/>
      </c>
      <c r="H11" s="26"/>
      <c r="I11" s="10"/>
      <c r="J11" s="10"/>
      <c r="K11" s="2" t="str">
        <f ca="1">IF(S11&lt;&gt;"",OFFSET(TableRisk[[#Headers],[DESCRIPTION]],IFERROR(MATCH(S11-1,TableRisk[TO],1),0)+1,0),"")</f>
        <v/>
      </c>
      <c r="L11" s="26"/>
      <c r="M11" s="26"/>
      <c r="N11" s="34" t="str">
        <f>IF(V11,IF(R11&gt;='Definition Tables'!$I$26,"RED",IF(R11&gt;='Definition Tables'!$I$25,"AMBER",IF(R11&gt;='Definition Tables'!$I$24,"GREEN",""))),"")</f>
        <v/>
      </c>
      <c r="O11" s="34" t="str">
        <f>IF(V11,IF(S11="","",IF(S11&gt;='Definition Tables'!$I$26,"RED",IF(S11&gt;='Definition Tables'!$I$25,"AMBER",IF(S11&gt;='Definition Tables'!$I$24,"GREEN",IF(S11&gt;='Definition Tables'!$I$23,"NONE",""))))),"")</f>
        <v/>
      </c>
      <c r="P11" s="34" t="str">
        <f>IF(V11,IF(T11&gt;='Definition Tables'!$I$26,"RED",IF(T11&gt;='Definition Tables'!$I$25,"AMBER",IF(T11&gt;='Definition Tables'!$I$24,"GREEN",IF(T11&gt;='Definition Tables'!$I$23,"NONE","")))),"")</f>
        <v/>
      </c>
      <c r="Q11" s="35" t="str">
        <f t="shared" si="6"/>
        <v/>
      </c>
      <c r="R11" s="36" t="str">
        <f t="shared" si="7"/>
        <v/>
      </c>
      <c r="S11" s="36" t="str">
        <f t="shared" si="8"/>
        <v/>
      </c>
      <c r="T11" s="36" t="str">
        <f t="shared" si="9"/>
        <v/>
      </c>
      <c r="U11" s="35" t="str">
        <f t="shared" ca="1" si="10"/>
        <v/>
      </c>
      <c r="V11" s="35" t="b">
        <f t="shared" si="11"/>
        <v>0</v>
      </c>
      <c r="W11" s="26"/>
    </row>
    <row r="12" spans="1:23" ht="18" x14ac:dyDescent="0.2">
      <c r="A12" s="2"/>
      <c r="B12" s="26"/>
      <c r="C12" s="26"/>
      <c r="D12" s="27"/>
      <c r="E12" s="10"/>
      <c r="F12" s="10"/>
      <c r="G12" s="2" t="str">
        <f ca="1">IF(R12&lt;&gt;"",OFFSET(TableRisk[[#Headers],[DESCRIPTION]],IFERROR(MATCH(R12-1,TableRisk[TO],1),0)+1,0),"")</f>
        <v/>
      </c>
      <c r="H12" s="26"/>
      <c r="I12" s="10"/>
      <c r="J12" s="10"/>
      <c r="K12" s="2" t="str">
        <f ca="1">IF(S12&lt;&gt;"",OFFSET(TableRisk[[#Headers],[DESCRIPTION]],IFERROR(MATCH(S12-1,TableRisk[TO],1),0)+1,0),"")</f>
        <v/>
      </c>
      <c r="L12" s="26"/>
      <c r="M12" s="26"/>
      <c r="N12" s="34" t="str">
        <f>IF(V12,IF(R12&gt;='Definition Tables'!$I$26,"RED",IF(R12&gt;='Definition Tables'!$I$25,"AMBER",IF(R12&gt;='Definition Tables'!$I$24,"GREEN",""))),"")</f>
        <v/>
      </c>
      <c r="O12" s="34" t="str">
        <f>IF(V12,IF(S12="","",IF(S12&gt;='Definition Tables'!$I$26,"RED",IF(S12&gt;='Definition Tables'!$I$25,"AMBER",IF(S12&gt;='Definition Tables'!$I$24,"GREEN",IF(S12&gt;='Definition Tables'!$I$23,"NONE",""))))),"")</f>
        <v/>
      </c>
      <c r="P12" s="34" t="str">
        <f>IF(V12,IF(T12&gt;='Definition Tables'!$I$26,"RED",IF(T12&gt;='Definition Tables'!$I$25,"AMBER",IF(T12&gt;='Definition Tables'!$I$24,"GREEN",IF(T12&gt;='Definition Tables'!$I$23,"NONE","")))),"")</f>
        <v/>
      </c>
      <c r="Q12" s="35" t="str">
        <f t="shared" si="6"/>
        <v/>
      </c>
      <c r="R12" s="36" t="str">
        <f t="shared" si="7"/>
        <v/>
      </c>
      <c r="S12" s="36" t="str">
        <f t="shared" si="8"/>
        <v/>
      </c>
      <c r="T12" s="36" t="str">
        <f t="shared" si="9"/>
        <v/>
      </c>
      <c r="U12" s="35" t="str">
        <f t="shared" ca="1" si="10"/>
        <v/>
      </c>
      <c r="V12" s="35" t="b">
        <f t="shared" si="11"/>
        <v>0</v>
      </c>
      <c r="W12" s="26"/>
    </row>
    <row r="13" spans="1:23" ht="18" x14ac:dyDescent="0.2">
      <c r="A13" s="2"/>
      <c r="B13" s="26"/>
      <c r="C13" s="26"/>
      <c r="D13" s="27"/>
      <c r="E13" s="10"/>
      <c r="F13" s="10"/>
      <c r="G13" s="2" t="str">
        <f ca="1">IF(R13&lt;&gt;"",OFFSET(TableRisk[[#Headers],[DESCRIPTION]],IFERROR(MATCH(R13-1,TableRisk[TO],1),0)+1,0),"")</f>
        <v/>
      </c>
      <c r="H13" s="26"/>
      <c r="I13" s="10"/>
      <c r="J13" s="10"/>
      <c r="K13" s="2" t="str">
        <f ca="1">IF(S13&lt;&gt;"",OFFSET(TableRisk[[#Headers],[DESCRIPTION]],IFERROR(MATCH(S13-1,TableRisk[TO],1),0)+1,0),"")</f>
        <v/>
      </c>
      <c r="L13" s="26"/>
      <c r="M13" s="26"/>
      <c r="N13" s="34" t="str">
        <f>IF(V13,IF(R13&gt;='Definition Tables'!$I$26,"RED",IF(R13&gt;='Definition Tables'!$I$25,"AMBER",IF(R13&gt;='Definition Tables'!$I$24,"GREEN",""))),"")</f>
        <v/>
      </c>
      <c r="O13" s="34" t="str">
        <f>IF(V13,IF(S13="","",IF(S13&gt;='Definition Tables'!$I$26,"RED",IF(S13&gt;='Definition Tables'!$I$25,"AMBER",IF(S13&gt;='Definition Tables'!$I$24,"GREEN",IF(S13&gt;='Definition Tables'!$I$23,"NONE",""))))),"")</f>
        <v/>
      </c>
      <c r="P13" s="34" t="str">
        <f>IF(V13,IF(T13&gt;='Definition Tables'!$I$26,"RED",IF(T13&gt;='Definition Tables'!$I$25,"AMBER",IF(T13&gt;='Definition Tables'!$I$24,"GREEN",IF(T13&gt;='Definition Tables'!$I$23,"NONE","")))),"")</f>
        <v/>
      </c>
      <c r="Q13" s="35" t="str">
        <f t="shared" si="6"/>
        <v/>
      </c>
      <c r="R13" s="36" t="str">
        <f t="shared" si="7"/>
        <v/>
      </c>
      <c r="S13" s="36" t="str">
        <f t="shared" si="8"/>
        <v/>
      </c>
      <c r="T13" s="36" t="str">
        <f t="shared" si="9"/>
        <v/>
      </c>
      <c r="U13" s="35" t="str">
        <f t="shared" ca="1" si="10"/>
        <v/>
      </c>
      <c r="V13" s="35" t="b">
        <f t="shared" si="11"/>
        <v>0</v>
      </c>
      <c r="W13" s="26"/>
    </row>
    <row r="14" spans="1:23" ht="18" x14ac:dyDescent="0.2">
      <c r="A14" s="2"/>
      <c r="B14" s="26"/>
      <c r="C14" s="26"/>
      <c r="D14" s="27"/>
      <c r="E14" s="10"/>
      <c r="F14" s="10"/>
      <c r="G14" s="2" t="str">
        <f ca="1">IF(R14&lt;&gt;"",OFFSET(TableRisk[[#Headers],[DESCRIPTION]],IFERROR(MATCH(R14-1,TableRisk[TO],1),0)+1,0),"")</f>
        <v/>
      </c>
      <c r="H14" s="26"/>
      <c r="I14" s="10"/>
      <c r="J14" s="10"/>
      <c r="K14" s="2" t="str">
        <f ca="1">IF(S14&lt;&gt;"",OFFSET(TableRisk[[#Headers],[DESCRIPTION]],IFERROR(MATCH(S14-1,TableRisk[TO],1),0)+1,0),"")</f>
        <v/>
      </c>
      <c r="L14" s="26"/>
      <c r="M14" s="26"/>
      <c r="N14" s="34" t="str">
        <f>IF(V14,IF(R14&gt;='Definition Tables'!$I$26,"RED",IF(R14&gt;='Definition Tables'!$I$25,"AMBER",IF(R14&gt;='Definition Tables'!$I$24,"GREEN",""))),"")</f>
        <v/>
      </c>
      <c r="O14" s="34" t="str">
        <f>IF(V14,IF(S14="","",IF(S14&gt;='Definition Tables'!$I$26,"RED",IF(S14&gt;='Definition Tables'!$I$25,"AMBER",IF(S14&gt;='Definition Tables'!$I$24,"GREEN",IF(S14&gt;='Definition Tables'!$I$23,"NONE",""))))),"")</f>
        <v/>
      </c>
      <c r="P14" s="34" t="str">
        <f>IF(V14,IF(T14&gt;='Definition Tables'!$I$26,"RED",IF(T14&gt;='Definition Tables'!$I$25,"AMBER",IF(T14&gt;='Definition Tables'!$I$24,"GREEN",IF(T14&gt;='Definition Tables'!$I$23,"NONE","")))),"")</f>
        <v/>
      </c>
      <c r="Q14" s="35" t="str">
        <f t="shared" si="6"/>
        <v/>
      </c>
      <c r="R14" s="36" t="str">
        <f t="shared" si="7"/>
        <v/>
      </c>
      <c r="S14" s="36" t="str">
        <f t="shared" si="8"/>
        <v/>
      </c>
      <c r="T14" s="36" t="str">
        <f t="shared" si="9"/>
        <v/>
      </c>
      <c r="U14" s="35" t="str">
        <f t="shared" ca="1" si="10"/>
        <v/>
      </c>
      <c r="V14" s="35" t="b">
        <f t="shared" si="11"/>
        <v>0</v>
      </c>
      <c r="W14" s="26"/>
    </row>
    <row r="15" spans="1:23" ht="18" x14ac:dyDescent="0.2">
      <c r="A15" s="2"/>
      <c r="B15" s="26"/>
      <c r="C15" s="26"/>
      <c r="D15" s="27"/>
      <c r="E15" s="10"/>
      <c r="F15" s="10"/>
      <c r="G15" s="2" t="str">
        <f ca="1">IF(R15&lt;&gt;"",OFFSET(TableRisk[[#Headers],[DESCRIPTION]],IFERROR(MATCH(R15-1,TableRisk[TO],1),0)+1,0),"")</f>
        <v/>
      </c>
      <c r="H15" s="26"/>
      <c r="I15" s="10"/>
      <c r="J15" s="10"/>
      <c r="K15" s="2" t="str">
        <f ca="1">IF(S15&lt;&gt;"",OFFSET(TableRisk[[#Headers],[DESCRIPTION]],IFERROR(MATCH(S15-1,TableRisk[TO],1),0)+1,0),"")</f>
        <v/>
      </c>
      <c r="L15" s="26"/>
      <c r="M15" s="26"/>
      <c r="N15" s="34" t="str">
        <f>IF(V15,IF(R15&gt;='Definition Tables'!$I$26,"RED",IF(R15&gt;='Definition Tables'!$I$25,"AMBER",IF(R15&gt;='Definition Tables'!$I$24,"GREEN",""))),"")</f>
        <v/>
      </c>
      <c r="O15" s="34" t="str">
        <f>IF(V15,IF(S15="","",IF(S15&gt;='Definition Tables'!$I$26,"RED",IF(S15&gt;='Definition Tables'!$I$25,"AMBER",IF(S15&gt;='Definition Tables'!$I$24,"GREEN",IF(S15&gt;='Definition Tables'!$I$23,"NONE",""))))),"")</f>
        <v/>
      </c>
      <c r="P15" s="34" t="str">
        <f>IF(V15,IF(T15&gt;='Definition Tables'!$I$26,"RED",IF(T15&gt;='Definition Tables'!$I$25,"AMBER",IF(T15&gt;='Definition Tables'!$I$24,"GREEN",IF(T15&gt;='Definition Tables'!$I$23,"NONE","")))),"")</f>
        <v/>
      </c>
      <c r="Q15" s="35" t="str">
        <f t="shared" si="6"/>
        <v/>
      </c>
      <c r="R15" s="36" t="str">
        <f t="shared" si="7"/>
        <v/>
      </c>
      <c r="S15" s="36" t="str">
        <f t="shared" si="8"/>
        <v/>
      </c>
      <c r="T15" s="36" t="str">
        <f t="shared" si="9"/>
        <v/>
      </c>
      <c r="U15" s="35" t="str">
        <f t="shared" ca="1" si="10"/>
        <v/>
      </c>
      <c r="V15" s="35" t="b">
        <f t="shared" si="11"/>
        <v>0</v>
      </c>
      <c r="W15" s="26"/>
    </row>
    <row r="16" spans="1:23" ht="18" x14ac:dyDescent="0.2">
      <c r="A16" s="2"/>
      <c r="B16" s="26"/>
      <c r="C16" s="26"/>
      <c r="D16" s="27"/>
      <c r="E16" s="10"/>
      <c r="F16" s="10"/>
      <c r="G16" s="2" t="str">
        <f ca="1">IF(R16&lt;&gt;"",OFFSET(TableRisk[[#Headers],[DESCRIPTION]],IFERROR(MATCH(R16-1,TableRisk[TO],1),0)+1,0),"")</f>
        <v/>
      </c>
      <c r="H16" s="26"/>
      <c r="I16" s="10"/>
      <c r="J16" s="10"/>
      <c r="K16" s="2" t="str">
        <f ca="1">IF(S16&lt;&gt;"",OFFSET(TableRisk[[#Headers],[DESCRIPTION]],IFERROR(MATCH(S16-1,TableRisk[TO],1),0)+1,0),"")</f>
        <v/>
      </c>
      <c r="L16" s="26"/>
      <c r="M16" s="26"/>
      <c r="N16" s="34" t="str">
        <f>IF(V16,IF(R16&gt;='Definition Tables'!$I$26,"RED",IF(R16&gt;='Definition Tables'!$I$25,"AMBER",IF(R16&gt;='Definition Tables'!$I$24,"GREEN",""))),"")</f>
        <v/>
      </c>
      <c r="O16" s="34" t="str">
        <f>IF(V16,IF(S16="","",IF(S16&gt;='Definition Tables'!$I$26,"RED",IF(S16&gt;='Definition Tables'!$I$25,"AMBER",IF(S16&gt;='Definition Tables'!$I$24,"GREEN",IF(S16&gt;='Definition Tables'!$I$23,"NONE",""))))),"")</f>
        <v/>
      </c>
      <c r="P16" s="34" t="str">
        <f>IF(V16,IF(T16&gt;='Definition Tables'!$I$26,"RED",IF(T16&gt;='Definition Tables'!$I$25,"AMBER",IF(T16&gt;='Definition Tables'!$I$24,"GREEN",IF(T16&gt;='Definition Tables'!$I$23,"NONE","")))),"")</f>
        <v/>
      </c>
      <c r="Q16" s="35" t="str">
        <f t="shared" si="6"/>
        <v/>
      </c>
      <c r="R16" s="36" t="str">
        <f t="shared" si="7"/>
        <v/>
      </c>
      <c r="S16" s="36" t="str">
        <f t="shared" si="8"/>
        <v/>
      </c>
      <c r="T16" s="36" t="str">
        <f t="shared" si="9"/>
        <v/>
      </c>
      <c r="U16" s="35" t="str">
        <f t="shared" ca="1" si="10"/>
        <v/>
      </c>
      <c r="V16" s="35" t="b">
        <f t="shared" si="11"/>
        <v>0</v>
      </c>
      <c r="W16" s="26"/>
    </row>
    <row r="17" spans="1:23" ht="18" x14ac:dyDescent="0.2">
      <c r="A17" s="2"/>
      <c r="B17" s="26"/>
      <c r="C17" s="26"/>
      <c r="D17" s="27"/>
      <c r="E17" s="10"/>
      <c r="F17" s="10"/>
      <c r="G17" s="2" t="str">
        <f ca="1">IF(R17&lt;&gt;"",OFFSET(TableRisk[[#Headers],[DESCRIPTION]],IFERROR(MATCH(R17-1,TableRisk[TO],1),0)+1,0),"")</f>
        <v/>
      </c>
      <c r="H17" s="26"/>
      <c r="I17" s="10"/>
      <c r="J17" s="10"/>
      <c r="K17" s="2" t="str">
        <f ca="1">IF(S17&lt;&gt;"",OFFSET(TableRisk[[#Headers],[DESCRIPTION]],IFERROR(MATCH(S17-1,TableRisk[TO],1),0)+1,0),"")</f>
        <v/>
      </c>
      <c r="L17" s="26"/>
      <c r="M17" s="26"/>
      <c r="N17" s="34" t="str">
        <f>IF(V17,IF(R17&gt;='Definition Tables'!$I$26,"RED",IF(R17&gt;='Definition Tables'!$I$25,"AMBER",IF(R17&gt;='Definition Tables'!$I$24,"GREEN",""))),"")</f>
        <v/>
      </c>
      <c r="O17" s="34" t="str">
        <f>IF(V17,IF(S17="","",IF(S17&gt;='Definition Tables'!$I$26,"RED",IF(S17&gt;='Definition Tables'!$I$25,"AMBER",IF(S17&gt;='Definition Tables'!$I$24,"GREEN",IF(S17&gt;='Definition Tables'!$I$23,"NONE",""))))),"")</f>
        <v/>
      </c>
      <c r="P17" s="34" t="str">
        <f>IF(V17,IF(T17&gt;='Definition Tables'!$I$26,"RED",IF(T17&gt;='Definition Tables'!$I$25,"AMBER",IF(T17&gt;='Definition Tables'!$I$24,"GREEN",IF(T17&gt;='Definition Tables'!$I$23,"NONE","")))),"")</f>
        <v/>
      </c>
      <c r="Q17" s="35" t="str">
        <f t="shared" si="6"/>
        <v/>
      </c>
      <c r="R17" s="36" t="str">
        <f t="shared" si="7"/>
        <v/>
      </c>
      <c r="S17" s="36" t="str">
        <f t="shared" si="8"/>
        <v/>
      </c>
      <c r="T17" s="36" t="str">
        <f t="shared" si="9"/>
        <v/>
      </c>
      <c r="U17" s="35" t="str">
        <f t="shared" ca="1" si="10"/>
        <v/>
      </c>
      <c r="V17" s="35" t="b">
        <f t="shared" si="11"/>
        <v>0</v>
      </c>
      <c r="W17" s="26"/>
    </row>
    <row r="18" spans="1:23" ht="36" x14ac:dyDescent="0.2">
      <c r="A18" s="2" t="s">
        <v>38</v>
      </c>
      <c r="B18" s="26"/>
      <c r="C18" s="26"/>
      <c r="D18" s="27"/>
      <c r="E18" s="26"/>
      <c r="F18" s="26"/>
      <c r="G18" s="2" t="str">
        <f ca="1">IF(R18&lt;&gt;"",OFFSET(TableRisk[[#Headers],[DESCRIPTION]],IFERROR(MATCH(R18-1,TableRisk[TO],1),0)+1,0),"")</f>
        <v/>
      </c>
      <c r="H18" s="26"/>
      <c r="I18" s="26"/>
      <c r="J18" s="26"/>
      <c r="K18" s="26"/>
      <c r="L18" s="26"/>
      <c r="M18" s="26"/>
      <c r="N18" s="34" t="str">
        <f>IF(V18,IF(R18&gt;='Definition Tables'!$I$26,"RED",IF(R18&gt;='Definition Tables'!$I$25,"AMBER",IF(R18&gt;='Definition Tables'!$I$24,"GREEN",""))),"")</f>
        <v/>
      </c>
      <c r="O18" s="34" t="str">
        <f>IF(V18,IF(S18="","",IF(S18&gt;='Definition Tables'!$I$26,"RED",IF(S18&gt;='Definition Tables'!$I$25,"AMBER",IF(S18&gt;='Definition Tables'!$I$24,"GREEN",IF(S18&gt;='Definition Tables'!$I$23,"NONE",""))))),"")</f>
        <v/>
      </c>
      <c r="P18" s="34" t="str">
        <f>IF(V18,IF(T18&gt;='Definition Tables'!$I$26,"RED",IF(T18&gt;='Definition Tables'!$I$25,"AMBER",IF(T18&gt;='Definition Tables'!$I$24,"GREEN",IF(T18&gt;='Definition Tables'!$I$23,"NONE","")))),"")</f>
        <v/>
      </c>
      <c r="Q18" s="35" t="str">
        <f t="shared" si="6"/>
        <v/>
      </c>
      <c r="R18" s="37"/>
      <c r="S18" s="36" t="str">
        <f t="shared" si="8"/>
        <v/>
      </c>
      <c r="T18" s="36"/>
      <c r="U18" s="35" t="str">
        <f t="shared" ca="1" si="10"/>
        <v/>
      </c>
      <c r="V18" s="35" t="b">
        <f t="shared" si="11"/>
        <v>0</v>
      </c>
      <c r="W18" s="26"/>
    </row>
    <row r="20" spans="1:23" x14ac:dyDescent="0.2">
      <c r="B20" s="4"/>
    </row>
  </sheetData>
  <conditionalFormatting sqref="G2:G17">
    <cfRule type="expression" dxfId="33" priority="7" stopIfTrue="1">
      <formula>AND($V2,$N2="Green",G2&lt;&gt;"")</formula>
    </cfRule>
    <cfRule type="expression" dxfId="32" priority="8" stopIfTrue="1">
      <formula>AND($V2,$N2="AMBER",G2&lt;&gt;"")</formula>
    </cfRule>
    <cfRule type="expression" dxfId="31" priority="9" stopIfTrue="1">
      <formula>AND($V2,$N2="RED",G2&lt;&gt;"")</formula>
    </cfRule>
  </conditionalFormatting>
  <conditionalFormatting sqref="K2:K17">
    <cfRule type="expression" dxfId="30" priority="4" stopIfTrue="1">
      <formula>AND($V2,$O2="Green",K2&lt;&gt;"")</formula>
    </cfRule>
    <cfRule type="expression" dxfId="29" priority="5" stopIfTrue="1">
      <formula>AND($V2,$O2="AMBER",K2&lt;&gt;"")</formula>
    </cfRule>
    <cfRule type="expression" dxfId="28" priority="6" stopIfTrue="1">
      <formula>AND($V2,$O2="RED",K2&lt;&gt;"")</formula>
    </cfRule>
  </conditionalFormatting>
  <dataValidations count="3">
    <dataValidation type="list" allowBlank="1" showInputMessage="1" showErrorMessage="1" promptTitle="Business Risk" prompt="Select Categoy from drop down list" sqref="B2:B17" xr:uid="{00000000-0002-0000-0000-000000000000}">
      <formula1>RiskCategory</formula1>
    </dataValidation>
    <dataValidation type="whole" allowBlank="1" showInputMessage="1" showErrorMessage="1" promptTitle="Risk - Select Likelihood" prompt="0 - None        3 - Moderate_x000a_1 - Very Low  4 - High_x000a_2 - Low           5 - Very High_x000a_" sqref="I2:I17 E2:E17" xr:uid="{00000000-0002-0000-0000-000001000000}">
      <formula1>0</formula1>
      <formula2>5</formula2>
    </dataValidation>
    <dataValidation type="whole" allowBlank="1" showInputMessage="1" showErrorMessage="1" promptTitle="Risk - Select Consequence" prompt="1 - Very Low  4 - High_x000a_2 - Low           5 - Very High_x000a_3 - Moderate" sqref="J2:J17 F2:F17" xr:uid="{00000000-0002-0000-0000-000002000000}">
      <formula1>0</formula1>
      <formula2>5</formula2>
    </dataValidation>
  </dataValidations>
  <pageMargins left="0.11811023622047245" right="0.11811023622047245" top="0.74803149606299213" bottom="0.74803149606299213" header="0.31496062992125984" footer="0.31496062992125984"/>
  <pageSetup paperSize="9" scale="44" fitToHeight="0" orientation="landscape" horizontalDpi="4294967293" verticalDpi="4294967293" r:id="rId1"/>
  <headerFooter>
    <oddHeader>&amp;C&amp;"Arial,Bold"&amp;14&amp;A</oddHeader>
    <oddFooter>&amp;L&amp;8&amp;F&amp;CPage &amp;P of &amp;N&amp;R&amp;8Last Saved: 7-Dec-2016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R21"/>
  <sheetViews>
    <sheetView showGridLines="0" zoomScale="80" zoomScaleNormal="80"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D8" sqref="D8"/>
    </sheetView>
  </sheetViews>
  <sheetFormatPr defaultRowHeight="12.75" x14ac:dyDescent="0.2"/>
  <cols>
    <col min="1" max="1" width="22.5703125" customWidth="1"/>
    <col min="2" max="2" width="14.5703125" bestFit="1" customWidth="1"/>
    <col min="3" max="5" width="13.5703125" customWidth="1"/>
    <col min="6" max="6" width="15.42578125" bestFit="1" customWidth="1"/>
    <col min="7" max="9" width="13.5703125" customWidth="1"/>
    <col min="10" max="10" width="12.42578125" bestFit="1" customWidth="1"/>
    <col min="11" max="11" width="12" customWidth="1"/>
    <col min="12" max="12" width="11.7109375" bestFit="1" customWidth="1"/>
    <col min="13" max="13" width="12" bestFit="1" customWidth="1"/>
    <col min="14" max="14" width="11.28515625" bestFit="1" customWidth="1"/>
    <col min="15" max="15" width="12.42578125" bestFit="1" customWidth="1"/>
  </cols>
  <sheetData>
    <row r="1" spans="1:18" ht="19.5" customHeight="1" x14ac:dyDescent="0.3">
      <c r="A1" s="65" t="str">
        <f ca="1">MID(CELL("filename",$B$1),FIND("]",CELL("filename",$B$1))+1,99)</f>
        <v>Risk Stats</v>
      </c>
      <c r="B1" s="6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8" ht="19.5" customHeight="1" x14ac:dyDescent="0.2">
      <c r="A2" s="4"/>
      <c r="B2" s="7"/>
    </row>
    <row r="3" spans="1:18" ht="19.5" customHeight="1" x14ac:dyDescent="0.25">
      <c r="A3" s="73" t="s">
        <v>6</v>
      </c>
      <c r="B3" s="73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8"/>
      <c r="Q3" s="8"/>
      <c r="R3" s="8"/>
    </row>
    <row r="4" spans="1:18" ht="19.5" customHeight="1" x14ac:dyDescent="0.25">
      <c r="A4" s="74" t="str">
        <f ca="1">"At "&amp;TEXT(TODAY(),"d-mmm-yyyy")</f>
        <v>At 23-Aug-2023</v>
      </c>
      <c r="B4" s="74"/>
      <c r="C4" s="51"/>
      <c r="D4" s="51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"/>
      <c r="Q4" s="5"/>
    </row>
    <row r="5" spans="1:18" ht="19.5" customHeight="1" x14ac:dyDescent="0.25">
      <c r="A5" s="54" t="s">
        <v>3</v>
      </c>
      <c r="B5" s="55">
        <f ca="1">COUNTIF(RiskLightFinal,$A5)</f>
        <v>2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"/>
      <c r="Q5" s="5"/>
    </row>
    <row r="6" spans="1:18" ht="19.5" customHeight="1" x14ac:dyDescent="0.25">
      <c r="A6" s="54" t="s">
        <v>4</v>
      </c>
      <c r="B6" s="55">
        <f ca="1">COUNTIF(RiskLightFinal,$A6)</f>
        <v>2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"/>
      <c r="Q6" s="5"/>
    </row>
    <row r="7" spans="1:18" ht="19.5" customHeight="1" x14ac:dyDescent="0.25">
      <c r="A7" s="54" t="s">
        <v>5</v>
      </c>
      <c r="B7" s="55">
        <f ca="1">COUNTIF(RiskLightFinal,$A7)</f>
        <v>0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</row>
    <row r="8" spans="1:18" ht="20.25" x14ac:dyDescent="0.3">
      <c r="A8" s="58" t="s">
        <v>79</v>
      </c>
      <c r="B8" s="72">
        <f ca="1">SUM(B5:B7)</f>
        <v>4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</row>
    <row r="9" spans="1:18" ht="19.5" x14ac:dyDescent="0.25">
      <c r="A9" s="56"/>
      <c r="B9" s="57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</row>
    <row r="10" spans="1:18" ht="19.5" x14ac:dyDescent="0.2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</row>
    <row r="11" spans="1:18" ht="20.25" x14ac:dyDescent="0.3">
      <c r="A11" s="51"/>
      <c r="B11" s="75" t="s">
        <v>72</v>
      </c>
      <c r="C11" s="76"/>
      <c r="D11" s="76"/>
      <c r="E11" s="77"/>
      <c r="F11" s="51"/>
      <c r="G11" s="51"/>
      <c r="H11" s="51"/>
      <c r="I11" s="51"/>
      <c r="J11" s="51"/>
      <c r="K11" s="51"/>
      <c r="L11" s="51"/>
      <c r="M11" s="51"/>
      <c r="N11" s="51"/>
      <c r="O11" s="51"/>
    </row>
    <row r="12" spans="1:18" ht="20.25" x14ac:dyDescent="0.3">
      <c r="A12" s="58" t="s">
        <v>71</v>
      </c>
      <c r="B12" s="67" t="s">
        <v>5</v>
      </c>
      <c r="C12" s="68" t="s">
        <v>4</v>
      </c>
      <c r="D12" s="69" t="s">
        <v>3</v>
      </c>
      <c r="E12" s="70" t="s">
        <v>48</v>
      </c>
      <c r="F12" s="70" t="s">
        <v>79</v>
      </c>
      <c r="G12" s="53"/>
      <c r="H12" s="51"/>
      <c r="I12" s="51"/>
      <c r="J12" s="51"/>
      <c r="K12" s="51"/>
      <c r="L12" s="51"/>
      <c r="M12" s="51"/>
      <c r="N12" s="51"/>
      <c r="O12" s="51"/>
    </row>
    <row r="13" spans="1:18" s="15" customFormat="1" ht="21.75" customHeight="1" x14ac:dyDescent="0.2">
      <c r="A13" s="59" t="s">
        <v>5</v>
      </c>
      <c r="B13" s="60">
        <f t="shared" ref="B13:E15" ca="1" si="0">COUNTIFS(RiskLightInit,$A13,RiskLightFinal,B$12)</f>
        <v>0</v>
      </c>
      <c r="C13" s="60">
        <f t="shared" ca="1" si="0"/>
        <v>2</v>
      </c>
      <c r="D13" s="60">
        <f t="shared" ca="1" si="0"/>
        <v>0</v>
      </c>
      <c r="E13" s="60">
        <f t="shared" ca="1" si="0"/>
        <v>0</v>
      </c>
      <c r="F13" s="60">
        <f ca="1">SUM(B13:E13)</f>
        <v>2</v>
      </c>
      <c r="G13" s="61"/>
      <c r="H13" s="62"/>
      <c r="I13" s="62"/>
      <c r="J13" s="62"/>
      <c r="K13" s="62"/>
      <c r="L13" s="62"/>
      <c r="M13" s="62"/>
      <c r="N13" s="62"/>
      <c r="O13" s="62"/>
    </row>
    <row r="14" spans="1:18" s="15" customFormat="1" ht="21.75" customHeight="1" x14ac:dyDescent="0.2">
      <c r="A14" s="63" t="s">
        <v>4</v>
      </c>
      <c r="B14" s="60">
        <f t="shared" ca="1" si="0"/>
        <v>0</v>
      </c>
      <c r="C14" s="60">
        <f t="shared" ca="1" si="0"/>
        <v>0</v>
      </c>
      <c r="D14" s="60">
        <f t="shared" ca="1" si="0"/>
        <v>1</v>
      </c>
      <c r="E14" s="60">
        <f t="shared" ca="1" si="0"/>
        <v>0</v>
      </c>
      <c r="F14" s="60">
        <f t="shared" ref="F14:F15" ca="1" si="1">SUM(B14:E14)</f>
        <v>1</v>
      </c>
      <c r="G14" s="62"/>
      <c r="H14" s="62"/>
      <c r="I14" s="62"/>
      <c r="J14" s="62"/>
      <c r="K14" s="62"/>
      <c r="L14" s="62"/>
      <c r="M14" s="62"/>
      <c r="N14" s="62"/>
      <c r="O14" s="62"/>
    </row>
    <row r="15" spans="1:18" s="15" customFormat="1" ht="21.75" customHeight="1" x14ac:dyDescent="0.2">
      <c r="A15" s="64" t="s">
        <v>3</v>
      </c>
      <c r="B15" s="60">
        <f t="shared" ca="1" si="0"/>
        <v>0</v>
      </c>
      <c r="C15" s="60">
        <f t="shared" ca="1" si="0"/>
        <v>0</v>
      </c>
      <c r="D15" s="60">
        <f t="shared" ca="1" si="0"/>
        <v>1</v>
      </c>
      <c r="E15" s="60">
        <f t="shared" ca="1" si="0"/>
        <v>0</v>
      </c>
      <c r="F15" s="60">
        <f t="shared" ca="1" si="1"/>
        <v>1</v>
      </c>
      <c r="G15" s="62"/>
      <c r="H15" s="62"/>
      <c r="I15" s="62"/>
      <c r="J15" s="62"/>
      <c r="K15" s="62"/>
      <c r="L15" s="62"/>
      <c r="M15" s="62"/>
      <c r="N15" s="62"/>
      <c r="O15" s="62"/>
    </row>
    <row r="16" spans="1:18" ht="19.5" x14ac:dyDescent="0.25">
      <c r="A16" s="71" t="s">
        <v>79</v>
      </c>
      <c r="B16" s="60">
        <f ca="1">SUM(B13:B15)</f>
        <v>0</v>
      </c>
      <c r="C16" s="60">
        <f t="shared" ref="C16:F16" ca="1" si="2">SUM(C13:C15)</f>
        <v>2</v>
      </c>
      <c r="D16" s="60">
        <f t="shared" ca="1" si="2"/>
        <v>2</v>
      </c>
      <c r="E16" s="60">
        <f t="shared" ca="1" si="2"/>
        <v>0</v>
      </c>
      <c r="F16" s="60">
        <f t="shared" ca="1" si="2"/>
        <v>4</v>
      </c>
      <c r="G16" s="51"/>
      <c r="H16" s="51"/>
      <c r="I16" s="51"/>
      <c r="J16" s="51"/>
      <c r="K16" s="51"/>
      <c r="L16" s="51"/>
      <c r="M16" s="51"/>
      <c r="N16" s="51"/>
      <c r="O16" s="51"/>
    </row>
    <row r="17" spans="1:15" ht="19.5" x14ac:dyDescent="0.25">
      <c r="G17" s="51"/>
      <c r="H17" s="51"/>
      <c r="I17" s="51"/>
      <c r="J17" s="51"/>
      <c r="K17" s="51"/>
      <c r="L17" s="51"/>
      <c r="M17" s="51"/>
      <c r="N17" s="51"/>
      <c r="O17" s="51"/>
    </row>
    <row r="18" spans="1:15" ht="19.5" x14ac:dyDescent="0.25">
      <c r="G18" s="51"/>
      <c r="H18" s="51"/>
      <c r="I18" s="51"/>
      <c r="J18" s="51"/>
      <c r="K18" s="51"/>
      <c r="L18" s="51"/>
      <c r="M18" s="51"/>
      <c r="N18" s="51"/>
      <c r="O18" s="51"/>
    </row>
    <row r="19" spans="1:15" ht="19.5" x14ac:dyDescent="0.25"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</row>
    <row r="20" spans="1:15" ht="19.5" x14ac:dyDescent="0.2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</row>
    <row r="21" spans="1:15" x14ac:dyDescent="0.2">
      <c r="J21" s="4"/>
    </row>
  </sheetData>
  <mergeCells count="3">
    <mergeCell ref="A3:B3"/>
    <mergeCell ref="A4:B4"/>
    <mergeCell ref="B11:E11"/>
  </mergeCells>
  <pageMargins left="0.19685039370078741" right="0.19685039370078741" top="0.74803149606299213" bottom="0.74803149606299213" header="0.31496062992125984" footer="0.31496062992125984"/>
  <pageSetup paperSize="9" orientation="landscape" horizontalDpi="1200" verticalDpi="1200" r:id="rId1"/>
  <headerFooter>
    <oddHeader>&amp;C&amp;"Arial,Bold"&amp;14&amp;A</oddHeader>
    <oddFooter>&amp;L&amp;F&amp;CPage &amp;P of &amp;N&amp;R&amp;8Last Saved: 7-Dec-2016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pageSetUpPr fitToPage="1"/>
  </sheetPr>
  <dimension ref="A1:H13"/>
  <sheetViews>
    <sheetView showGridLines="0" topLeftCell="C7" zoomScale="90" zoomScaleNormal="90" workbookViewId="0">
      <selection activeCell="E13" sqref="E13"/>
    </sheetView>
  </sheetViews>
  <sheetFormatPr defaultRowHeight="12.75" x14ac:dyDescent="0.2"/>
  <cols>
    <col min="2" max="2" width="21.28515625" customWidth="1"/>
    <col min="3" max="3" width="18.42578125" style="12" bestFit="1" customWidth="1"/>
    <col min="4" max="8" width="18.140625" customWidth="1"/>
  </cols>
  <sheetData>
    <row r="1" spans="1:8" ht="13.5" thickBot="1" x14ac:dyDescent="0.25">
      <c r="D1" s="11">
        <v>2</v>
      </c>
      <c r="E1" s="11">
        <v>3</v>
      </c>
      <c r="F1" s="11">
        <v>4</v>
      </c>
      <c r="G1" s="11">
        <v>5</v>
      </c>
      <c r="H1" s="11">
        <v>6</v>
      </c>
    </row>
    <row r="2" spans="1:8" ht="33" customHeight="1" thickBot="1" x14ac:dyDescent="0.3">
      <c r="B2" s="1"/>
      <c r="C2" s="3"/>
      <c r="D2" s="78" t="s">
        <v>22</v>
      </c>
      <c r="E2" s="79"/>
      <c r="F2" s="79"/>
      <c r="G2" s="79"/>
      <c r="H2" s="80"/>
    </row>
    <row r="3" spans="1:8" s="15" customFormat="1" ht="26.45" customHeight="1" thickBot="1" x14ac:dyDescent="0.25">
      <c r="B3" s="16"/>
      <c r="C3" s="17"/>
      <c r="D3" s="18" t="str">
        <f ca="1">OFFSET(TableProb[[#Headers],[Likelihood]],D$1,2)</f>
        <v>1 - Very Low</v>
      </c>
      <c r="E3" s="18" t="str">
        <f ca="1">OFFSET(TableProb[[#Headers],[Likelihood]],E$1,2)</f>
        <v>2 - Low</v>
      </c>
      <c r="F3" s="18" t="str">
        <f ca="1">OFFSET(TableProb[[#Headers],[Likelihood]],F$1,2)</f>
        <v>3 - Moderate</v>
      </c>
      <c r="G3" s="18" t="str">
        <f ca="1">OFFSET(TableProb[[#Headers],[Likelihood]],G$1,2)</f>
        <v>4 - High</v>
      </c>
      <c r="H3" s="19" t="str">
        <f ca="1">OFFSET(TableProb[[#Headers],[Likelihood]],H$1,2)</f>
        <v>5 - Very High</v>
      </c>
    </row>
    <row r="4" spans="1:8" s="15" customFormat="1" ht="26.45" customHeight="1" x14ac:dyDescent="0.2">
      <c r="A4" s="20">
        <v>5</v>
      </c>
      <c r="B4" s="81" t="s">
        <v>23</v>
      </c>
      <c r="C4" s="13" t="str">
        <f ca="1">OFFSET(TableConseq[[#Headers],[Consequence]],$A4,2)</f>
        <v>5 - Very High</v>
      </c>
      <c r="D4" s="21">
        <f ca="1">LEFT($C4,2)*LEFT(D$3,2)</f>
        <v>5</v>
      </c>
      <c r="E4" s="21">
        <f ca="1">LEFT($C4,2)*LEFT(E$3,2)</f>
        <v>10</v>
      </c>
      <c r="F4" s="21">
        <f ca="1">LEFT($C4,2)*LEFT(F$3,2)</f>
        <v>15</v>
      </c>
      <c r="G4" s="21">
        <f ca="1">LEFT($C4,2)*LEFT(G$3,2)</f>
        <v>20</v>
      </c>
      <c r="H4" s="22">
        <f ca="1">LEFT($C4,2)*LEFT(H$3,2)</f>
        <v>25</v>
      </c>
    </row>
    <row r="5" spans="1:8" s="15" customFormat="1" ht="26.45" customHeight="1" x14ac:dyDescent="0.2">
      <c r="A5" s="20">
        <v>4</v>
      </c>
      <c r="B5" s="82"/>
      <c r="C5" s="13" t="str">
        <f ca="1">OFFSET(TableConseq[[#Headers],[Consequence]],$A5,2)</f>
        <v>4 - High</v>
      </c>
      <c r="D5" s="21">
        <f t="shared" ref="D5:H8" ca="1" si="0">LEFT($C5,2)*LEFT(D$3,2)</f>
        <v>4</v>
      </c>
      <c r="E5" s="21">
        <f t="shared" ca="1" si="0"/>
        <v>8</v>
      </c>
      <c r="F5" s="21">
        <f t="shared" ca="1" si="0"/>
        <v>12</v>
      </c>
      <c r="G5" s="21">
        <f t="shared" ca="1" si="0"/>
        <v>16</v>
      </c>
      <c r="H5" s="22">
        <f t="shared" ca="1" si="0"/>
        <v>20</v>
      </c>
    </row>
    <row r="6" spans="1:8" s="15" customFormat="1" ht="26.45" customHeight="1" x14ac:dyDescent="0.2">
      <c r="A6" s="20">
        <v>3</v>
      </c>
      <c r="B6" s="82"/>
      <c r="C6" s="13" t="str">
        <f ca="1">OFFSET(TableConseq[[#Headers],[Consequence]],$A6,2)</f>
        <v>3 - Moderate</v>
      </c>
      <c r="D6" s="21">
        <f t="shared" ca="1" si="0"/>
        <v>3</v>
      </c>
      <c r="E6" s="21">
        <f t="shared" ca="1" si="0"/>
        <v>6</v>
      </c>
      <c r="F6" s="21">
        <f t="shared" ca="1" si="0"/>
        <v>9</v>
      </c>
      <c r="G6" s="21">
        <f t="shared" ca="1" si="0"/>
        <v>12</v>
      </c>
      <c r="H6" s="22">
        <f t="shared" ca="1" si="0"/>
        <v>15</v>
      </c>
    </row>
    <row r="7" spans="1:8" s="15" customFormat="1" ht="26.45" customHeight="1" x14ac:dyDescent="0.2">
      <c r="A7" s="20">
        <v>2</v>
      </c>
      <c r="B7" s="82"/>
      <c r="C7" s="13" t="str">
        <f ca="1">OFFSET(TableConseq[[#Headers],[Consequence]],$A7,2)</f>
        <v>2 - Low</v>
      </c>
      <c r="D7" s="21">
        <f t="shared" ca="1" si="0"/>
        <v>2</v>
      </c>
      <c r="E7" s="21">
        <f t="shared" ca="1" si="0"/>
        <v>4</v>
      </c>
      <c r="F7" s="21">
        <f t="shared" ca="1" si="0"/>
        <v>6</v>
      </c>
      <c r="G7" s="21">
        <f t="shared" ca="1" si="0"/>
        <v>8</v>
      </c>
      <c r="H7" s="22">
        <f t="shared" ca="1" si="0"/>
        <v>10</v>
      </c>
    </row>
    <row r="8" spans="1:8" s="15" customFormat="1" ht="26.45" customHeight="1" thickBot="1" x14ac:dyDescent="0.25">
      <c r="A8" s="20">
        <v>1</v>
      </c>
      <c r="B8" s="83"/>
      <c r="C8" s="14" t="str">
        <f ca="1">OFFSET(TableConseq[[#Headers],[Consequence]],$A8,2)</f>
        <v>1 - Very Low</v>
      </c>
      <c r="D8" s="23">
        <f t="shared" ca="1" si="0"/>
        <v>1</v>
      </c>
      <c r="E8" s="23">
        <f t="shared" ca="1" si="0"/>
        <v>2</v>
      </c>
      <c r="F8" s="23">
        <f t="shared" ca="1" si="0"/>
        <v>3</v>
      </c>
      <c r="G8" s="23">
        <f t="shared" ca="1" si="0"/>
        <v>4</v>
      </c>
      <c r="H8" s="24">
        <f t="shared" ca="1" si="0"/>
        <v>5</v>
      </c>
    </row>
    <row r="9" spans="1:8" s="15" customFormat="1" ht="26.45" customHeight="1" x14ac:dyDescent="0.2">
      <c r="C9" s="25"/>
    </row>
    <row r="10" spans="1:8" s="15" customFormat="1" ht="26.45" customHeight="1" x14ac:dyDescent="0.2">
      <c r="C10" s="25"/>
    </row>
    <row r="11" spans="1:8" s="15" customFormat="1" ht="26.45" customHeight="1" x14ac:dyDescent="0.2">
      <c r="C11" s="25"/>
    </row>
    <row r="12" spans="1:8" s="15" customFormat="1" ht="41.25" customHeight="1" x14ac:dyDescent="0.2">
      <c r="C12" s="32"/>
      <c r="D12" s="29" t="str">
        <f ca="1">OFFSET(TableRisk[[#Headers],[Risk-Desc]],D$1,0)</f>
        <v>1 to 5</v>
      </c>
      <c r="E12" s="30" t="str">
        <f ca="1">OFFSET(TableRisk[[#Headers],[Risk-Desc]],E$1,0)</f>
        <v>6 to 11</v>
      </c>
      <c r="F12" s="31" t="str">
        <f ca="1">OFFSET(TableRisk[[#Headers],[Risk-Desc]],F$1,0)</f>
        <v>12 to 25</v>
      </c>
      <c r="G12"/>
    </row>
    <row r="13" spans="1:8" ht="45" customHeight="1" x14ac:dyDescent="0.2">
      <c r="C13" s="33" t="s">
        <v>51</v>
      </c>
      <c r="D13" s="28" t="str">
        <f ca="1">OFFSET(TableRisk[[#Headers],[RIO Level]],D$1,0)</f>
        <v>Low (None)</v>
      </c>
      <c r="E13" s="28" t="str">
        <f ca="1">OFFSET(TableRisk[[#Headers],[RIO Level]],E$1,0)</f>
        <v>Moderate (Possibly)</v>
      </c>
      <c r="F13" s="28" t="str">
        <f ca="1">OFFSET(TableRisk[[#Headers],[RIO Level]],F$1,0)</f>
        <v>High (Definitely)</v>
      </c>
    </row>
  </sheetData>
  <mergeCells count="2">
    <mergeCell ref="D2:H2"/>
    <mergeCell ref="B4:B8"/>
  </mergeCells>
  <conditionalFormatting sqref="D4:H8">
    <cfRule type="expression" dxfId="27" priority="5" stopIfTrue="1">
      <formula>D4&lt;=rLow</formula>
    </cfRule>
    <cfRule type="expression" dxfId="26" priority="6" stopIfTrue="1">
      <formula>D4&lt;=rModerate</formula>
    </cfRule>
    <cfRule type="expression" dxfId="25" priority="8" stopIfTrue="1">
      <formula>D4&lt;=rHigh</formula>
    </cfRule>
  </conditionalFormatting>
  <printOptions horizontalCentered="1"/>
  <pageMargins left="0.19685039370078741" right="0.19685039370078741" top="0.74803149606299213" bottom="0.74803149606299213" header="0.31496062992125984" footer="0.31496062992125984"/>
  <pageSetup paperSize="9" orientation="landscape" horizontalDpi="4294967293" verticalDpi="4294967293" r:id="rId1"/>
  <headerFooter>
    <oddHeader>&amp;C&amp;"Century Gothic,Bold"&amp;16&amp;A</oddHeader>
    <oddFooter>&amp;L&amp;8&amp;F&amp;CPage &amp;P of &amp;N&amp;R&amp;8Last Saved: 7-Dec-2016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U133"/>
  <sheetViews>
    <sheetView topLeftCell="E13" zoomScaleNormal="100" workbookViewId="0">
      <selection activeCell="I23" sqref="I23"/>
    </sheetView>
  </sheetViews>
  <sheetFormatPr defaultColWidth="8.7109375" defaultRowHeight="17.25" x14ac:dyDescent="0.3"/>
  <cols>
    <col min="1" max="1" width="35" style="39" customWidth="1"/>
    <col min="2" max="2" width="8.7109375" style="39"/>
    <col min="3" max="3" width="28.28515625" style="39" bestFit="1" customWidth="1"/>
    <col min="4" max="4" width="138" style="39" bestFit="1" customWidth="1"/>
    <col min="5" max="5" width="8.7109375" style="39"/>
    <col min="6" max="6" width="16.85546875" style="39" customWidth="1"/>
    <col min="7" max="7" width="14.7109375" style="39" bestFit="1" customWidth="1"/>
    <col min="8" max="8" width="15.85546875" style="39" bestFit="1" customWidth="1"/>
    <col min="9" max="9" width="8.7109375" style="39"/>
    <col min="10" max="10" width="8.7109375" style="39" bestFit="1" customWidth="1"/>
    <col min="11" max="11" width="24" style="39" customWidth="1"/>
    <col min="12" max="12" width="13.85546875" style="39" customWidth="1"/>
    <col min="13" max="13" width="11.42578125" style="39" bestFit="1" customWidth="1"/>
    <col min="14" max="14" width="21.140625" style="39" customWidth="1"/>
    <col min="15" max="15" width="14.7109375" style="39" bestFit="1" customWidth="1"/>
    <col min="16" max="16" width="13.85546875" style="39" bestFit="1" customWidth="1"/>
    <col min="17" max="17" width="8.5703125" style="39" customWidth="1"/>
    <col min="18" max="18" width="8.7109375" style="39"/>
    <col min="19" max="19" width="23.28515625" style="39" bestFit="1" customWidth="1"/>
    <col min="20" max="20" width="8.7109375" style="39"/>
    <col min="21" max="21" width="32.7109375" style="39" customWidth="1"/>
    <col min="22" max="22" width="138" style="39" bestFit="1" customWidth="1"/>
    <col min="23" max="16384" width="8.7109375" style="39"/>
  </cols>
  <sheetData>
    <row r="1" spans="1:21" ht="32.25" x14ac:dyDescent="0.3">
      <c r="A1" s="38" t="s">
        <v>74</v>
      </c>
      <c r="C1" s="38" t="s">
        <v>73</v>
      </c>
      <c r="F1" s="40" t="s">
        <v>75</v>
      </c>
      <c r="K1" s="49" t="s">
        <v>77</v>
      </c>
      <c r="L1" s="50">
        <v>6</v>
      </c>
    </row>
    <row r="2" spans="1:21" x14ac:dyDescent="0.3">
      <c r="A2" s="39" t="s">
        <v>7</v>
      </c>
      <c r="C2" s="39" t="s">
        <v>64</v>
      </c>
      <c r="D2" s="39" t="s">
        <v>65</v>
      </c>
      <c r="F2" s="41" t="s">
        <v>30</v>
      </c>
      <c r="G2" s="41" t="s">
        <v>31</v>
      </c>
      <c r="H2" s="41" t="s">
        <v>35</v>
      </c>
    </row>
    <row r="3" spans="1:21" x14ac:dyDescent="0.3">
      <c r="A3" s="43" t="s">
        <v>8</v>
      </c>
      <c r="C3" s="39" t="s">
        <v>52</v>
      </c>
      <c r="D3" s="39" t="s">
        <v>53</v>
      </c>
      <c r="F3" s="41" t="s">
        <v>48</v>
      </c>
      <c r="G3" s="44">
        <v>0</v>
      </c>
      <c r="H3" s="45" t="str">
        <f>TableProb[[#This Row],[Rating]]&amp;" - "&amp;TableProb[[#This Row],[Likelihood]]</f>
        <v>0 - None</v>
      </c>
      <c r="M3" s="48"/>
      <c r="T3" s="47"/>
    </row>
    <row r="4" spans="1:21" x14ac:dyDescent="0.3">
      <c r="A4" s="43" t="s">
        <v>9</v>
      </c>
      <c r="C4" s="39" t="s">
        <v>54</v>
      </c>
      <c r="D4" s="39" t="s">
        <v>55</v>
      </c>
      <c r="F4" s="41" t="s">
        <v>26</v>
      </c>
      <c r="G4" s="44">
        <v>1</v>
      </c>
      <c r="H4" s="41" t="str">
        <f>TableProb[[#This Row],[Rating]]&amp;" - "&amp;TableProb[[#This Row],[Likelihood]]</f>
        <v>1 - Very Low</v>
      </c>
      <c r="K4" s="5"/>
      <c r="T4" s="47"/>
    </row>
    <row r="5" spans="1:21" x14ac:dyDescent="0.3">
      <c r="A5" s="43" t="s">
        <v>10</v>
      </c>
      <c r="C5" s="39" t="s">
        <v>56</v>
      </c>
      <c r="D5" s="39" t="s">
        <v>57</v>
      </c>
      <c r="F5" s="41" t="s">
        <v>24</v>
      </c>
      <c r="G5" s="44">
        <v>2</v>
      </c>
      <c r="H5" s="41" t="str">
        <f>TableProb[[#This Row],[Rating]]&amp;" - "&amp;TableProb[[#This Row],[Likelihood]]</f>
        <v>2 - Low</v>
      </c>
      <c r="T5" s="47"/>
    </row>
    <row r="6" spans="1:21" x14ac:dyDescent="0.3">
      <c r="A6" s="43" t="s">
        <v>11</v>
      </c>
      <c r="C6" s="39" t="s">
        <v>58</v>
      </c>
      <c r="D6" s="39" t="s">
        <v>59</v>
      </c>
      <c r="F6" s="41" t="s">
        <v>21</v>
      </c>
      <c r="G6" s="44">
        <v>3</v>
      </c>
      <c r="H6" s="41" t="str">
        <f>TableProb[[#This Row],[Rating]]&amp;" - "&amp;TableProb[[#This Row],[Likelihood]]</f>
        <v>3 - Moderate</v>
      </c>
      <c r="Q6" s="42"/>
      <c r="R6" s="42"/>
      <c r="T6" s="47"/>
    </row>
    <row r="7" spans="1:21" x14ac:dyDescent="0.3">
      <c r="A7" s="43" t="s">
        <v>12</v>
      </c>
      <c r="C7" s="39" t="s">
        <v>60</v>
      </c>
      <c r="D7" s="39" t="s">
        <v>61</v>
      </c>
      <c r="F7" s="41" t="s">
        <v>25</v>
      </c>
      <c r="G7" s="44">
        <v>4</v>
      </c>
      <c r="H7" s="41" t="str">
        <f>TableProb[[#This Row],[Rating]]&amp;" - "&amp;TableProb[[#This Row],[Likelihood]]</f>
        <v>4 - High</v>
      </c>
      <c r="S7" s="47"/>
      <c r="T7" s="47"/>
    </row>
    <row r="8" spans="1:21" x14ac:dyDescent="0.3">
      <c r="A8" s="43" t="s">
        <v>13</v>
      </c>
      <c r="C8" s="39" t="s">
        <v>62</v>
      </c>
      <c r="D8" s="39" t="s">
        <v>63</v>
      </c>
      <c r="F8" s="41" t="s">
        <v>27</v>
      </c>
      <c r="G8" s="44">
        <v>5</v>
      </c>
      <c r="H8" s="41" t="str">
        <f>TableProb[[#This Row],[Rating]]&amp;" - "&amp;TableProb[[#This Row],[Likelihood]]</f>
        <v>5 - Very High</v>
      </c>
      <c r="S8" s="47"/>
      <c r="T8" s="47"/>
    </row>
    <row r="9" spans="1:21" x14ac:dyDescent="0.3">
      <c r="A9" s="43" t="s">
        <v>14</v>
      </c>
      <c r="S9" s="47"/>
      <c r="T9" s="47"/>
    </row>
    <row r="10" spans="1:21" x14ac:dyDescent="0.3">
      <c r="A10" s="43" t="s">
        <v>15</v>
      </c>
      <c r="S10" s="47"/>
      <c r="T10" s="47"/>
    </row>
    <row r="11" spans="1:21" x14ac:dyDescent="0.3">
      <c r="A11" s="43" t="s">
        <v>16</v>
      </c>
      <c r="S11" s="47"/>
      <c r="T11" s="47"/>
    </row>
    <row r="12" spans="1:21" x14ac:dyDescent="0.3">
      <c r="A12" s="43"/>
      <c r="F12" s="40" t="s">
        <v>76</v>
      </c>
      <c r="S12" s="47"/>
      <c r="T12" s="47"/>
    </row>
    <row r="13" spans="1:21" x14ac:dyDescent="0.3">
      <c r="F13" s="41" t="s">
        <v>32</v>
      </c>
      <c r="G13" s="41" t="s">
        <v>31</v>
      </c>
      <c r="H13" s="41" t="s">
        <v>34</v>
      </c>
      <c r="S13" s="47"/>
      <c r="T13" s="47"/>
      <c r="U13" s="47"/>
    </row>
    <row r="14" spans="1:21" x14ac:dyDescent="0.3">
      <c r="F14" s="41" t="s">
        <v>26</v>
      </c>
      <c r="G14" s="44">
        <v>1</v>
      </c>
      <c r="H14" s="41" t="str">
        <f>TableConseq[[#This Row],[Rating]]&amp;" - "&amp;TableConseq[[#This Row],[Consequence]]</f>
        <v>1 - Very Low</v>
      </c>
      <c r="S14" s="47"/>
      <c r="T14" s="47"/>
      <c r="U14" s="47"/>
    </row>
    <row r="15" spans="1:21" x14ac:dyDescent="0.3">
      <c r="F15" s="41" t="s">
        <v>24</v>
      </c>
      <c r="G15" s="44">
        <v>2</v>
      </c>
      <c r="H15" s="41" t="str">
        <f>TableConseq[[#This Row],[Rating]]&amp;" - "&amp;TableConseq[[#This Row],[Consequence]]</f>
        <v>2 - Low</v>
      </c>
      <c r="S15" s="47"/>
      <c r="T15" s="47"/>
      <c r="U15" s="47"/>
    </row>
    <row r="16" spans="1:21" x14ac:dyDescent="0.3">
      <c r="F16" s="41" t="s">
        <v>21</v>
      </c>
      <c r="G16" s="44">
        <v>3</v>
      </c>
      <c r="H16" s="41" t="str">
        <f>TableConseq[[#This Row],[Rating]]&amp;" - "&amp;TableConseq[[#This Row],[Consequence]]</f>
        <v>3 - Moderate</v>
      </c>
      <c r="S16" s="47"/>
      <c r="T16" s="47"/>
      <c r="U16" s="47"/>
    </row>
    <row r="17" spans="6:21" x14ac:dyDescent="0.3">
      <c r="F17" s="41" t="s">
        <v>25</v>
      </c>
      <c r="G17" s="44">
        <v>4</v>
      </c>
      <c r="H17" s="41" t="str">
        <f>TableConseq[[#This Row],[Rating]]&amp;" - "&amp;TableConseq[[#This Row],[Consequence]]</f>
        <v>4 - High</v>
      </c>
      <c r="S17" s="47"/>
      <c r="T17" s="47"/>
      <c r="U17" s="47"/>
    </row>
    <row r="18" spans="6:21" x14ac:dyDescent="0.3">
      <c r="F18" s="41" t="s">
        <v>27</v>
      </c>
      <c r="G18" s="44">
        <v>5</v>
      </c>
      <c r="H18" s="41" t="str">
        <f>TableConseq[[#This Row],[Rating]]&amp;" - "&amp;TableConseq[[#This Row],[Consequence]]</f>
        <v>5 - Very High</v>
      </c>
      <c r="S18" s="47"/>
      <c r="T18" s="47"/>
      <c r="U18" s="47"/>
    </row>
    <row r="19" spans="6:21" x14ac:dyDescent="0.3">
      <c r="S19" s="47"/>
      <c r="T19" s="47"/>
      <c r="U19" s="47"/>
    </row>
    <row r="20" spans="6:21" x14ac:dyDescent="0.3">
      <c r="S20" s="47"/>
      <c r="T20" s="47"/>
      <c r="U20" s="47"/>
    </row>
    <row r="21" spans="6:21" x14ac:dyDescent="0.3">
      <c r="F21" s="40" t="s">
        <v>33</v>
      </c>
      <c r="S21" s="47"/>
      <c r="T21" s="47"/>
      <c r="U21" s="47"/>
    </row>
    <row r="22" spans="6:21" x14ac:dyDescent="0.3">
      <c r="F22" s="39" t="s">
        <v>20</v>
      </c>
      <c r="G22" s="39" t="s">
        <v>47</v>
      </c>
      <c r="H22" s="39" t="s">
        <v>36</v>
      </c>
      <c r="I22" s="39" t="s">
        <v>28</v>
      </c>
      <c r="J22" s="42" t="s">
        <v>29</v>
      </c>
      <c r="K22" s="39" t="s">
        <v>46</v>
      </c>
      <c r="S22" s="47"/>
      <c r="T22" s="47"/>
      <c r="U22" s="47"/>
    </row>
    <row r="23" spans="6:21" x14ac:dyDescent="0.3">
      <c r="F23" s="39" t="s">
        <v>48</v>
      </c>
      <c r="G23" s="39" t="s">
        <v>48</v>
      </c>
      <c r="H23" s="66" t="str">
        <f>CONCATENATE(TableRisk[[#This Row],[FROM]]," to ",TableRisk[[#This Row],[TO]])</f>
        <v>0 to 0</v>
      </c>
      <c r="I23" s="42">
        <v>0</v>
      </c>
      <c r="J23" s="42">
        <v>0</v>
      </c>
      <c r="K23" s="66" t="str">
        <f>TableRisk[[#This Row],[DESCRIPTION]]&amp;" ("&amp;TableRisk[[#This Row],[Escalation]]&amp;")"</f>
        <v>None (None)</v>
      </c>
      <c r="S23" s="47"/>
      <c r="T23" s="47"/>
      <c r="U23" s="47"/>
    </row>
    <row r="24" spans="6:21" x14ac:dyDescent="0.3">
      <c r="F24" s="39" t="s">
        <v>24</v>
      </c>
      <c r="G24" s="39" t="s">
        <v>48</v>
      </c>
      <c r="H24" s="39" t="str">
        <f>CONCATENATE(TableRisk[[#This Row],[FROM]]," to ",TableRisk[[#This Row],[TO]])</f>
        <v>1 to 5</v>
      </c>
      <c r="I24" s="42">
        <v>1</v>
      </c>
      <c r="J24" s="46">
        <v>5</v>
      </c>
      <c r="K24" s="39" t="str">
        <f>TableRisk[[#This Row],[DESCRIPTION]]&amp;" ("&amp;TableRisk[[#This Row],[Escalation]]&amp;")"</f>
        <v>Low (None)</v>
      </c>
      <c r="S24" s="47"/>
      <c r="T24" s="47"/>
      <c r="U24" s="47"/>
    </row>
    <row r="25" spans="6:21" x14ac:dyDescent="0.3">
      <c r="F25" s="39" t="s">
        <v>21</v>
      </c>
      <c r="G25" s="39" t="s">
        <v>49</v>
      </c>
      <c r="H25" s="39" t="str">
        <f ca="1">CONCATENATE(TableRisk[[#This Row],[FROM]]," to ",TableRisk[[#This Row],[TO]])</f>
        <v>6 to 11</v>
      </c>
      <c r="I25" s="42">
        <f ca="1">OFFSET(TableRisk[[#This Row],[FROM]],-1,1)+1</f>
        <v>6</v>
      </c>
      <c r="J25" s="46">
        <v>11</v>
      </c>
      <c r="K25" s="39" t="str">
        <f>TableRisk[[#This Row],[DESCRIPTION]]&amp;" ("&amp;TableRisk[[#This Row],[Escalation]]&amp;")"</f>
        <v>Moderate (Possibly)</v>
      </c>
      <c r="S25" s="47"/>
      <c r="T25" s="47"/>
      <c r="U25" s="47"/>
    </row>
    <row r="26" spans="6:21" x14ac:dyDescent="0.3">
      <c r="F26" s="39" t="s">
        <v>25</v>
      </c>
      <c r="G26" s="39" t="s">
        <v>50</v>
      </c>
      <c r="H26" s="39" t="str">
        <f ca="1">CONCATENATE(TableRisk[[#This Row],[FROM]]," to ",TableRisk[[#This Row],[TO]])</f>
        <v>12 to 25</v>
      </c>
      <c r="I26" s="42">
        <f ca="1">OFFSET(TableRisk[[#This Row],[FROM]],-1,1)+1</f>
        <v>12</v>
      </c>
      <c r="J26" s="42">
        <f>MAX(TableProb[Rating])*MAX(TableConseq[Rating])</f>
        <v>25</v>
      </c>
      <c r="K26" s="39" t="str">
        <f>TableRisk[[#This Row],[DESCRIPTION]]&amp;" ("&amp;TableRisk[[#This Row],[Escalation]]&amp;")"</f>
        <v>High (Definitely)</v>
      </c>
      <c r="S26" s="47"/>
      <c r="T26" s="47"/>
      <c r="U26" s="47"/>
    </row>
    <row r="27" spans="6:21" x14ac:dyDescent="0.3">
      <c r="S27" s="47"/>
      <c r="T27" s="47"/>
      <c r="U27" s="47"/>
    </row>
    <row r="28" spans="6:21" x14ac:dyDescent="0.3">
      <c r="S28" s="47"/>
      <c r="T28" s="47"/>
      <c r="U28" s="47"/>
    </row>
    <row r="29" spans="6:21" x14ac:dyDescent="0.3">
      <c r="S29" s="47"/>
      <c r="T29" s="47"/>
      <c r="U29" s="47"/>
    </row>
    <row r="30" spans="6:21" x14ac:dyDescent="0.3">
      <c r="S30" s="47"/>
      <c r="T30" s="47"/>
      <c r="U30" s="47"/>
    </row>
    <row r="31" spans="6:21" x14ac:dyDescent="0.3">
      <c r="S31" s="47"/>
      <c r="T31" s="47"/>
      <c r="U31" s="47"/>
    </row>
    <row r="32" spans="6:21" x14ac:dyDescent="0.3">
      <c r="S32" s="47"/>
      <c r="T32" s="47"/>
      <c r="U32" s="47"/>
    </row>
    <row r="33" spans="19:21" x14ac:dyDescent="0.3">
      <c r="S33" s="47"/>
      <c r="T33" s="47"/>
      <c r="U33" s="47"/>
    </row>
    <row r="34" spans="19:21" x14ac:dyDescent="0.3">
      <c r="S34" s="47"/>
      <c r="T34" s="47"/>
      <c r="U34" s="47"/>
    </row>
    <row r="35" spans="19:21" x14ac:dyDescent="0.3">
      <c r="S35" s="47"/>
      <c r="T35" s="47"/>
      <c r="U35" s="47"/>
    </row>
    <row r="36" spans="19:21" x14ac:dyDescent="0.3">
      <c r="S36" s="47"/>
      <c r="T36" s="47"/>
      <c r="U36" s="47"/>
    </row>
    <row r="37" spans="19:21" x14ac:dyDescent="0.3">
      <c r="S37" s="47"/>
      <c r="T37" s="47"/>
      <c r="U37" s="47"/>
    </row>
    <row r="38" spans="19:21" x14ac:dyDescent="0.3">
      <c r="S38" s="47"/>
      <c r="T38" s="47"/>
      <c r="U38" s="47"/>
    </row>
    <row r="39" spans="19:21" x14ac:dyDescent="0.3">
      <c r="S39" s="47"/>
      <c r="T39" s="47"/>
      <c r="U39" s="47"/>
    </row>
    <row r="40" spans="19:21" x14ac:dyDescent="0.3">
      <c r="S40" s="47"/>
      <c r="T40" s="47"/>
      <c r="U40" s="47"/>
    </row>
    <row r="41" spans="19:21" x14ac:dyDescent="0.3">
      <c r="S41" s="47"/>
      <c r="T41" s="47"/>
      <c r="U41" s="47"/>
    </row>
    <row r="42" spans="19:21" x14ac:dyDescent="0.3">
      <c r="S42" s="47"/>
      <c r="T42" s="47"/>
      <c r="U42" s="47"/>
    </row>
    <row r="43" spans="19:21" x14ac:dyDescent="0.3">
      <c r="S43" s="47"/>
      <c r="T43" s="47"/>
      <c r="U43" s="47"/>
    </row>
    <row r="44" spans="19:21" x14ac:dyDescent="0.3">
      <c r="S44" s="47"/>
      <c r="T44" s="47"/>
      <c r="U44" s="47"/>
    </row>
    <row r="45" spans="19:21" x14ac:dyDescent="0.3">
      <c r="S45" s="47"/>
      <c r="T45" s="47"/>
      <c r="U45" s="47"/>
    </row>
    <row r="46" spans="19:21" x14ac:dyDescent="0.3">
      <c r="S46" s="47"/>
      <c r="T46" s="47"/>
      <c r="U46" s="47"/>
    </row>
    <row r="47" spans="19:21" x14ac:dyDescent="0.3">
      <c r="S47" s="47"/>
      <c r="T47" s="47"/>
      <c r="U47" s="47"/>
    </row>
    <row r="48" spans="19:21" x14ac:dyDescent="0.3">
      <c r="S48" s="47"/>
      <c r="T48" s="47"/>
      <c r="U48" s="47"/>
    </row>
    <row r="49" spans="19:21" x14ac:dyDescent="0.3">
      <c r="S49" s="47"/>
      <c r="T49" s="47"/>
      <c r="U49" s="47"/>
    </row>
    <row r="50" spans="19:21" x14ac:dyDescent="0.3">
      <c r="S50" s="47"/>
      <c r="T50" s="47"/>
      <c r="U50" s="47"/>
    </row>
    <row r="51" spans="19:21" x14ac:dyDescent="0.3">
      <c r="S51" s="47"/>
      <c r="T51" s="47"/>
      <c r="U51" s="47"/>
    </row>
    <row r="52" spans="19:21" x14ac:dyDescent="0.3">
      <c r="S52" s="47"/>
      <c r="T52" s="47"/>
      <c r="U52" s="47"/>
    </row>
    <row r="53" spans="19:21" x14ac:dyDescent="0.3">
      <c r="S53" s="47"/>
      <c r="T53" s="47"/>
      <c r="U53" s="47"/>
    </row>
    <row r="54" spans="19:21" x14ac:dyDescent="0.3">
      <c r="S54" s="47"/>
      <c r="T54" s="47"/>
      <c r="U54" s="47"/>
    </row>
    <row r="55" spans="19:21" x14ac:dyDescent="0.3">
      <c r="S55" s="47"/>
      <c r="T55" s="47"/>
      <c r="U55" s="47"/>
    </row>
    <row r="56" spans="19:21" x14ac:dyDescent="0.3">
      <c r="S56" s="47"/>
      <c r="T56" s="47"/>
      <c r="U56" s="47"/>
    </row>
    <row r="57" spans="19:21" x14ac:dyDescent="0.3">
      <c r="S57" s="47"/>
      <c r="T57" s="47"/>
      <c r="U57" s="47"/>
    </row>
    <row r="58" spans="19:21" x14ac:dyDescent="0.3">
      <c r="S58" s="47"/>
      <c r="T58" s="47"/>
      <c r="U58" s="47"/>
    </row>
    <row r="59" spans="19:21" x14ac:dyDescent="0.3">
      <c r="S59" s="47"/>
      <c r="T59" s="47"/>
      <c r="U59" s="47"/>
    </row>
    <row r="60" spans="19:21" x14ac:dyDescent="0.3">
      <c r="S60" s="47"/>
      <c r="T60" s="47"/>
      <c r="U60" s="47"/>
    </row>
    <row r="61" spans="19:21" x14ac:dyDescent="0.3">
      <c r="S61" s="47"/>
      <c r="T61" s="47"/>
      <c r="U61" s="47"/>
    </row>
    <row r="62" spans="19:21" x14ac:dyDescent="0.3">
      <c r="S62" s="47"/>
      <c r="T62" s="47"/>
      <c r="U62" s="47"/>
    </row>
    <row r="63" spans="19:21" x14ac:dyDescent="0.3">
      <c r="S63" s="47"/>
      <c r="T63" s="47"/>
      <c r="U63" s="47"/>
    </row>
    <row r="64" spans="19:21" x14ac:dyDescent="0.3">
      <c r="S64" s="47"/>
      <c r="T64" s="47"/>
      <c r="U64" s="47"/>
    </row>
    <row r="65" spans="19:21" x14ac:dyDescent="0.3">
      <c r="S65" s="47"/>
      <c r="T65" s="47"/>
      <c r="U65" s="47"/>
    </row>
    <row r="66" spans="19:21" x14ac:dyDescent="0.3">
      <c r="S66" s="47"/>
      <c r="T66" s="47"/>
      <c r="U66" s="47"/>
    </row>
    <row r="67" spans="19:21" x14ac:dyDescent="0.3">
      <c r="S67" s="47"/>
      <c r="T67" s="47"/>
      <c r="U67" s="47"/>
    </row>
    <row r="68" spans="19:21" x14ac:dyDescent="0.3">
      <c r="S68" s="47"/>
      <c r="T68" s="47"/>
      <c r="U68" s="47"/>
    </row>
    <row r="69" spans="19:21" x14ac:dyDescent="0.3">
      <c r="S69" s="47"/>
      <c r="T69" s="47"/>
      <c r="U69" s="47"/>
    </row>
    <row r="70" spans="19:21" x14ac:dyDescent="0.3">
      <c r="S70" s="47"/>
      <c r="T70" s="47"/>
      <c r="U70" s="47"/>
    </row>
    <row r="71" spans="19:21" x14ac:dyDescent="0.3">
      <c r="S71" s="47"/>
      <c r="T71" s="47"/>
      <c r="U71" s="47"/>
    </row>
    <row r="72" spans="19:21" x14ac:dyDescent="0.3">
      <c r="S72" s="47"/>
      <c r="T72" s="47"/>
      <c r="U72" s="47"/>
    </row>
    <row r="73" spans="19:21" x14ac:dyDescent="0.3">
      <c r="S73" s="47"/>
      <c r="T73" s="47"/>
      <c r="U73" s="47"/>
    </row>
    <row r="74" spans="19:21" x14ac:dyDescent="0.3">
      <c r="S74" s="47"/>
      <c r="T74" s="47"/>
      <c r="U74" s="47"/>
    </row>
    <row r="75" spans="19:21" x14ac:dyDescent="0.3">
      <c r="S75" s="47"/>
      <c r="T75" s="47"/>
      <c r="U75" s="47"/>
    </row>
    <row r="76" spans="19:21" x14ac:dyDescent="0.3">
      <c r="S76" s="47"/>
      <c r="T76" s="47"/>
      <c r="U76" s="47"/>
    </row>
    <row r="77" spans="19:21" x14ac:dyDescent="0.3">
      <c r="S77" s="47"/>
      <c r="T77" s="47"/>
      <c r="U77" s="47"/>
    </row>
    <row r="78" spans="19:21" x14ac:dyDescent="0.3">
      <c r="S78" s="47"/>
      <c r="T78" s="47"/>
      <c r="U78" s="47"/>
    </row>
    <row r="79" spans="19:21" x14ac:dyDescent="0.3">
      <c r="S79" s="47"/>
      <c r="T79" s="47"/>
      <c r="U79" s="47"/>
    </row>
    <row r="80" spans="19:21" x14ac:dyDescent="0.3">
      <c r="S80" s="47"/>
      <c r="T80" s="47"/>
      <c r="U80" s="47"/>
    </row>
    <row r="81" spans="19:21" x14ac:dyDescent="0.3">
      <c r="S81" s="47"/>
      <c r="T81" s="47"/>
      <c r="U81" s="47"/>
    </row>
    <row r="82" spans="19:21" x14ac:dyDescent="0.3">
      <c r="S82" s="47"/>
      <c r="T82" s="47"/>
      <c r="U82" s="47"/>
    </row>
    <row r="83" spans="19:21" x14ac:dyDescent="0.3">
      <c r="S83" s="47"/>
      <c r="T83" s="47"/>
      <c r="U83" s="47"/>
    </row>
    <row r="84" spans="19:21" x14ac:dyDescent="0.3">
      <c r="S84" s="47"/>
      <c r="T84" s="47"/>
      <c r="U84" s="47"/>
    </row>
    <row r="85" spans="19:21" x14ac:dyDescent="0.3">
      <c r="S85" s="47"/>
      <c r="T85" s="47"/>
      <c r="U85" s="47"/>
    </row>
    <row r="86" spans="19:21" x14ac:dyDescent="0.3">
      <c r="S86" s="47"/>
      <c r="T86" s="47"/>
      <c r="U86" s="47"/>
    </row>
    <row r="87" spans="19:21" x14ac:dyDescent="0.3">
      <c r="S87" s="47"/>
      <c r="T87" s="47"/>
      <c r="U87" s="47"/>
    </row>
    <row r="88" spans="19:21" x14ac:dyDescent="0.3">
      <c r="S88" s="47"/>
      <c r="T88" s="47"/>
      <c r="U88" s="47"/>
    </row>
    <row r="89" spans="19:21" x14ac:dyDescent="0.3">
      <c r="S89" s="47"/>
      <c r="T89" s="47"/>
      <c r="U89" s="47"/>
    </row>
    <row r="90" spans="19:21" x14ac:dyDescent="0.3">
      <c r="S90" s="47"/>
      <c r="T90" s="47"/>
      <c r="U90" s="47"/>
    </row>
    <row r="91" spans="19:21" x14ac:dyDescent="0.3">
      <c r="S91" s="47"/>
      <c r="T91" s="47"/>
      <c r="U91" s="47"/>
    </row>
    <row r="92" spans="19:21" x14ac:dyDescent="0.3">
      <c r="S92" s="47"/>
      <c r="T92" s="47"/>
      <c r="U92" s="47"/>
    </row>
    <row r="93" spans="19:21" x14ac:dyDescent="0.3">
      <c r="S93" s="47"/>
      <c r="T93" s="47"/>
      <c r="U93" s="47"/>
    </row>
    <row r="94" spans="19:21" x14ac:dyDescent="0.3">
      <c r="S94" s="47"/>
      <c r="T94" s="47"/>
      <c r="U94" s="47"/>
    </row>
    <row r="95" spans="19:21" x14ac:dyDescent="0.3">
      <c r="S95" s="47"/>
      <c r="T95" s="47"/>
      <c r="U95" s="47"/>
    </row>
    <row r="96" spans="19:21" x14ac:dyDescent="0.3">
      <c r="S96" s="47"/>
      <c r="T96" s="47"/>
      <c r="U96" s="47"/>
    </row>
    <row r="97" spans="19:21" x14ac:dyDescent="0.3">
      <c r="S97" s="47"/>
      <c r="T97" s="47"/>
      <c r="U97" s="47"/>
    </row>
    <row r="98" spans="19:21" x14ac:dyDescent="0.3">
      <c r="S98" s="47"/>
      <c r="T98" s="47"/>
      <c r="U98" s="47"/>
    </row>
    <row r="99" spans="19:21" x14ac:dyDescent="0.3">
      <c r="S99" s="47"/>
      <c r="T99" s="47"/>
      <c r="U99" s="47"/>
    </row>
    <row r="100" spans="19:21" x14ac:dyDescent="0.3">
      <c r="S100" s="47"/>
      <c r="T100" s="47"/>
      <c r="U100" s="47"/>
    </row>
    <row r="101" spans="19:21" x14ac:dyDescent="0.3">
      <c r="S101" s="47"/>
      <c r="T101" s="47"/>
      <c r="U101" s="47"/>
    </row>
    <row r="102" spans="19:21" x14ac:dyDescent="0.3">
      <c r="S102" s="47"/>
      <c r="T102" s="47"/>
      <c r="U102" s="47"/>
    </row>
    <row r="103" spans="19:21" x14ac:dyDescent="0.3">
      <c r="S103" s="47"/>
      <c r="T103" s="47"/>
      <c r="U103" s="47"/>
    </row>
    <row r="104" spans="19:21" x14ac:dyDescent="0.3">
      <c r="S104" s="47"/>
      <c r="T104" s="47"/>
      <c r="U104" s="47"/>
    </row>
    <row r="105" spans="19:21" x14ac:dyDescent="0.3">
      <c r="S105" s="47"/>
      <c r="T105" s="47"/>
      <c r="U105" s="47"/>
    </row>
    <row r="106" spans="19:21" x14ac:dyDescent="0.3">
      <c r="S106" s="47"/>
      <c r="T106" s="47"/>
      <c r="U106" s="47"/>
    </row>
    <row r="107" spans="19:21" x14ac:dyDescent="0.3">
      <c r="S107" s="47"/>
      <c r="T107" s="47"/>
      <c r="U107" s="47"/>
    </row>
    <row r="108" spans="19:21" x14ac:dyDescent="0.3">
      <c r="S108" s="47"/>
      <c r="T108" s="47"/>
      <c r="U108" s="47"/>
    </row>
    <row r="109" spans="19:21" x14ac:dyDescent="0.3">
      <c r="S109" s="47"/>
      <c r="T109" s="47"/>
      <c r="U109" s="47"/>
    </row>
    <row r="110" spans="19:21" x14ac:dyDescent="0.3">
      <c r="S110" s="47"/>
      <c r="T110" s="47"/>
      <c r="U110" s="47"/>
    </row>
    <row r="111" spans="19:21" x14ac:dyDescent="0.3">
      <c r="S111" s="47"/>
      <c r="T111" s="47"/>
      <c r="U111" s="47"/>
    </row>
    <row r="112" spans="19:21" x14ac:dyDescent="0.3">
      <c r="S112" s="47"/>
      <c r="T112" s="47"/>
      <c r="U112" s="47"/>
    </row>
    <row r="113" spans="19:21" x14ac:dyDescent="0.3">
      <c r="S113" s="47"/>
      <c r="T113" s="47"/>
      <c r="U113" s="47"/>
    </row>
    <row r="114" spans="19:21" x14ac:dyDescent="0.3">
      <c r="S114" s="47"/>
      <c r="T114" s="47"/>
      <c r="U114" s="47"/>
    </row>
    <row r="115" spans="19:21" x14ac:dyDescent="0.3">
      <c r="S115" s="47"/>
      <c r="T115" s="47"/>
      <c r="U115" s="47"/>
    </row>
    <row r="116" spans="19:21" x14ac:dyDescent="0.3">
      <c r="S116" s="47"/>
      <c r="T116" s="47"/>
      <c r="U116" s="47"/>
    </row>
    <row r="117" spans="19:21" x14ac:dyDescent="0.3">
      <c r="S117" s="47"/>
      <c r="T117" s="47"/>
      <c r="U117" s="47"/>
    </row>
    <row r="118" spans="19:21" x14ac:dyDescent="0.3">
      <c r="S118" s="47"/>
      <c r="T118" s="47"/>
      <c r="U118" s="47"/>
    </row>
    <row r="119" spans="19:21" x14ac:dyDescent="0.3">
      <c r="S119" s="47"/>
      <c r="T119" s="47"/>
      <c r="U119" s="47"/>
    </row>
    <row r="120" spans="19:21" x14ac:dyDescent="0.3">
      <c r="S120" s="47"/>
      <c r="T120" s="47"/>
      <c r="U120" s="47"/>
    </row>
    <row r="121" spans="19:21" x14ac:dyDescent="0.3">
      <c r="S121" s="47"/>
      <c r="T121" s="47"/>
      <c r="U121" s="47"/>
    </row>
    <row r="122" spans="19:21" x14ac:dyDescent="0.3">
      <c r="S122" s="47"/>
      <c r="T122" s="47"/>
      <c r="U122" s="47"/>
    </row>
    <row r="123" spans="19:21" x14ac:dyDescent="0.3">
      <c r="S123" s="47"/>
      <c r="T123" s="47"/>
      <c r="U123" s="47"/>
    </row>
    <row r="124" spans="19:21" x14ac:dyDescent="0.3">
      <c r="S124" s="47"/>
      <c r="T124" s="47"/>
      <c r="U124" s="47"/>
    </row>
    <row r="125" spans="19:21" x14ac:dyDescent="0.3">
      <c r="S125" s="47"/>
      <c r="T125" s="47"/>
      <c r="U125" s="47"/>
    </row>
    <row r="126" spans="19:21" x14ac:dyDescent="0.3">
      <c r="S126" s="47"/>
      <c r="T126" s="47"/>
      <c r="U126" s="47"/>
    </row>
    <row r="127" spans="19:21" x14ac:dyDescent="0.3">
      <c r="S127" s="47"/>
      <c r="T127" s="47"/>
      <c r="U127" s="47"/>
    </row>
    <row r="128" spans="19:21" x14ac:dyDescent="0.3">
      <c r="S128" s="47"/>
      <c r="T128" s="47"/>
      <c r="U128" s="47"/>
    </row>
    <row r="129" spans="19:21" x14ac:dyDescent="0.3">
      <c r="S129" s="47"/>
      <c r="T129" s="47"/>
      <c r="U129" s="47"/>
    </row>
    <row r="130" spans="19:21" x14ac:dyDescent="0.3">
      <c r="S130" s="47"/>
      <c r="T130" s="47"/>
      <c r="U130" s="47"/>
    </row>
    <row r="131" spans="19:21" x14ac:dyDescent="0.3">
      <c r="S131" s="47"/>
      <c r="T131" s="47"/>
      <c r="U131" s="47"/>
    </row>
    <row r="132" spans="19:21" x14ac:dyDescent="0.3">
      <c r="S132" s="47"/>
      <c r="T132" s="47"/>
      <c r="U132" s="47"/>
    </row>
    <row r="133" spans="19:21" x14ac:dyDescent="0.3">
      <c r="S133" s="47"/>
      <c r="T133" s="47"/>
      <c r="U133" s="47"/>
    </row>
  </sheetData>
  <pageMargins left="0.7" right="0.7" top="0.75" bottom="0.75" header="0.3" footer="0.3"/>
  <pageSetup paperSize="9" orientation="portrait" horizontalDpi="4294967293" verticalDpi="4294967293" r:id="rId1"/>
  <headerFooter>
    <oddFooter>&amp;R&amp;8Last Saved: 7-Dec-2016</oddFooter>
  </headerFooter>
  <tableParts count="5"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5D349D0927BD45875E7C9E77D3BD12" ma:contentTypeVersion="3" ma:contentTypeDescription="Create a new document." ma:contentTypeScope="" ma:versionID="623b3aa326770dc33bd6969361872452">
  <xsd:schema xmlns:xsd="http://www.w3.org/2001/XMLSchema" xmlns:xs="http://www.w3.org/2001/XMLSchema" xmlns:p="http://schemas.microsoft.com/office/2006/metadata/properties" xmlns:ns2="99f8b140-4a43-439e-9ff1-0e4a326da793" targetNamespace="http://schemas.microsoft.com/office/2006/metadata/properties" ma:root="true" ma:fieldsID="ad3cbaefdf42b4c1d2be62e27157c48b" ns2:_="">
    <xsd:import namespace="99f8b140-4a43-439e-9ff1-0e4a326da793"/>
    <xsd:element name="properties">
      <xsd:complexType>
        <xsd:sequence>
          <xsd:element name="documentManagement">
            <xsd:complexType>
              <xsd:all>
                <xsd:element ref="ns2:File_x0020_Posted_x0020_Date" minOccurs="0"/>
                <xsd:element ref="ns2:Description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f8b140-4a43-439e-9ff1-0e4a326da793" elementFormDefault="qualified">
    <xsd:import namespace="http://schemas.microsoft.com/office/2006/documentManagement/types"/>
    <xsd:import namespace="http://schemas.microsoft.com/office/infopath/2007/PartnerControls"/>
    <xsd:element name="File_x0020_Posted_x0020_Date" ma:index="8" nillable="true" ma:displayName="File Posted Date" ma:format="DateOnly" ma:internalName="File_x0020_Posted_x0020_Date">
      <xsd:simpleType>
        <xsd:restriction base="dms:DateTime"/>
      </xsd:simpleType>
    </xsd:element>
    <xsd:element name="Description0" ma:index="9" nillable="true" ma:displayName="Description" ma:internalName="Description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_x0020_Posted_x0020_Date xmlns="99f8b140-4a43-439e-9ff1-0e4a326da793" xsi:nil="true"/>
    <Description0 xmlns="99f8b140-4a43-439e-9ff1-0e4a326da793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4082947-B758-46AA-96B7-5B9532504A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EF909D-68FE-44F9-A5D8-3183CF6929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f8b140-4a43-439e-9ff1-0e4a326da7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AF463B-448A-4FCC-8C45-CB6EA08662A4}">
  <ds:schemaRefs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99f8b140-4a43-439e-9ff1-0e4a326da793"/>
  </ds:schemaRefs>
</ds:datastoreItem>
</file>

<file path=customXml/itemProps4.xml><?xml version="1.0" encoding="utf-8"?>
<ds:datastoreItem xmlns:ds="http://schemas.openxmlformats.org/officeDocument/2006/customXml" ds:itemID="{C8003815-9100-4E69-A8A4-DF8F81383DA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14</vt:i4>
      </vt:variant>
    </vt:vector>
  </HeadingPairs>
  <TitlesOfParts>
    <vt:vector size="18" baseType="lpstr">
      <vt:lpstr>Risk Register</vt:lpstr>
      <vt:lpstr>Risk Stats</vt:lpstr>
      <vt:lpstr>RiskMatrix</vt:lpstr>
      <vt:lpstr>Definition Tables</vt:lpstr>
      <vt:lpstr>DescConsequence</vt:lpstr>
      <vt:lpstr>DescLikelihood</vt:lpstr>
      <vt:lpstr>'Risk Register'!Print_Area</vt:lpstr>
      <vt:lpstr>RiskMatrix!Print_Area</vt:lpstr>
      <vt:lpstr>ReviewFreq</vt:lpstr>
      <vt:lpstr>rExtreme</vt:lpstr>
      <vt:lpstr>rHigh</vt:lpstr>
      <vt:lpstr>RIOCatSt</vt:lpstr>
      <vt:lpstr>RIOLevel</vt:lpstr>
      <vt:lpstr>RIOType</vt:lpstr>
      <vt:lpstr>RiskCategory</vt:lpstr>
      <vt:lpstr>RiskCatSt</vt:lpstr>
      <vt:lpstr>rLow</vt:lpstr>
      <vt:lpstr>rModerate</vt:lpstr>
    </vt:vector>
  </TitlesOfParts>
  <Company>Hyundai Motor Company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register</dc:title>
  <dc:creator>masonj</dc:creator>
  <cp:lastModifiedBy>cloudconvert_21</cp:lastModifiedBy>
  <cp:lastPrinted>2016-06-15T02:59:26Z</cp:lastPrinted>
  <dcterms:created xsi:type="dcterms:W3CDTF">2007-09-16T23:42:53Z</dcterms:created>
  <dcterms:modified xsi:type="dcterms:W3CDTF">2023-08-23T05:18:56Z</dcterms:modified>
</cp:coreProperties>
</file>